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P:\MAX\Website\"/>
    </mc:Choice>
  </mc:AlternateContent>
  <xr:revisionPtr revIDLastSave="0" documentId="8_{0917D04A-0756-493E-A2A9-9AC57117D5CD}" xr6:coauthVersionLast="47" xr6:coauthVersionMax="47" xr10:uidLastSave="{00000000-0000-0000-0000-000000000000}"/>
  <workbookProtection workbookAlgorithmName="SHA-512" workbookHashValue="5RQYy5drQaES4sJVCwog7ET53WXmOmvFUSzGyo5UwBde5Fmgh0QyC348qwXmQlYbZ+atnmuil4ldcFOJSSZiYQ==" workbookSaltValue="g4de4hclxeY9qyJe9hxPzw==" workbookSpinCount="100000" lockStructure="1"/>
  <bookViews>
    <workbookView xWindow="-120" yWindow="-120" windowWidth="29040" windowHeight="15840" firstSheet="1" activeTab="1" xr2:uid="{BCD7F530-5CBA-40C8-A865-DD799005DB70}"/>
  </bookViews>
  <sheets>
    <sheet name="PCS Comuni" sheetId="4" state="hidden" r:id="rId1"/>
    <sheet name="Prezzi vulnerabile ITA" sheetId="1" r:id="rId2"/>
    <sheet name="Prezzi vulnerabile DE" sheetId="3" r:id="rId3"/>
  </sheets>
  <externalReferences>
    <externalReference r:id="rId4"/>
    <externalReference r:id="rId5"/>
  </externalReferences>
  <definedNames>
    <definedName name="_xlnm._FilterDatabase" localSheetId="0" hidden="1">'PCS Comuni'!$A$1:$G$88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3" l="1"/>
  <c r="N42" i="3"/>
  <c r="N41" i="3"/>
  <c r="R40" i="3"/>
  <c r="N40" i="3"/>
  <c r="E40" i="3"/>
  <c r="R38" i="3"/>
  <c r="N38" i="3"/>
  <c r="R37" i="3"/>
  <c r="N37" i="3"/>
  <c r="R36" i="3"/>
  <c r="N36" i="3"/>
  <c r="R35" i="3"/>
  <c r="N35" i="3"/>
  <c r="R34" i="3"/>
  <c r="N34" i="3"/>
  <c r="R33" i="3"/>
  <c r="N33" i="3"/>
  <c r="H33" i="3"/>
  <c r="C33" i="3"/>
  <c r="B33" i="3"/>
  <c r="E33" i="3" s="1"/>
  <c r="B10" i="1"/>
  <c r="N42" i="1" l="1"/>
  <c r="N41" i="1"/>
  <c r="R40" i="1"/>
  <c r="N40" i="1"/>
  <c r="E40" i="1"/>
  <c r="R38" i="1"/>
  <c r="N38" i="1"/>
  <c r="R37" i="1"/>
  <c r="N37" i="1"/>
  <c r="R36" i="1"/>
  <c r="N36" i="1"/>
  <c r="R35" i="1"/>
  <c r="N35" i="1"/>
  <c r="R34" i="1"/>
  <c r="N34" i="1"/>
  <c r="R33" i="1"/>
  <c r="N33" i="1"/>
  <c r="H33" i="1"/>
  <c r="C33" i="1"/>
  <c r="B33" i="1"/>
  <c r="E33" i="1" s="1"/>
  <c r="N59" i="3"/>
  <c r="N58" i="3"/>
  <c r="R57" i="3"/>
  <c r="N57" i="3"/>
  <c r="E57" i="3"/>
  <c r="R55" i="3"/>
  <c r="R54" i="3"/>
  <c r="R53" i="3"/>
  <c r="R52" i="3"/>
  <c r="R51" i="3"/>
  <c r="R50" i="3"/>
  <c r="N59" i="1"/>
  <c r="N58" i="1"/>
  <c r="R57" i="1"/>
  <c r="N57" i="1"/>
  <c r="E57" i="1"/>
  <c r="R55" i="1"/>
  <c r="R54" i="1"/>
  <c r="R53" i="1"/>
  <c r="R52" i="1"/>
  <c r="R51" i="1"/>
  <c r="R50" i="1"/>
  <c r="G10" i="4" l="1"/>
  <c r="G21" i="4"/>
  <c r="G47" i="4"/>
  <c r="G64" i="4"/>
  <c r="G41" i="4"/>
  <c r="F3" i="3"/>
  <c r="F3" i="1"/>
  <c r="H10" i="1"/>
  <c r="C10" i="1"/>
  <c r="C10" i="3"/>
  <c r="N55" i="1" l="1"/>
  <c r="N54" i="1"/>
  <c r="N53" i="1"/>
  <c r="N52" i="1"/>
  <c r="N51" i="1"/>
  <c r="N50" i="1"/>
  <c r="H50" i="1"/>
  <c r="C50" i="1"/>
  <c r="B50" i="1"/>
  <c r="E50" i="1" s="1"/>
  <c r="H50" i="3"/>
  <c r="C50" i="3"/>
  <c r="B50" i="3"/>
  <c r="E50" i="3" s="1"/>
  <c r="G8" i="4"/>
  <c r="G59" i="4"/>
  <c r="G87" i="4"/>
  <c r="G7" i="4"/>
  <c r="G12" i="4"/>
  <c r="G15" i="4"/>
  <c r="G17" i="4"/>
  <c r="G18" i="4"/>
  <c r="G20" i="4"/>
  <c r="G22" i="4"/>
  <c r="G23" i="4"/>
  <c r="G26" i="4"/>
  <c r="G30" i="4"/>
  <c r="G31" i="4"/>
  <c r="G33" i="4"/>
  <c r="G37" i="4"/>
  <c r="G42" i="4"/>
  <c r="G44" i="4"/>
  <c r="G56" i="4"/>
  <c r="G61" i="4"/>
  <c r="G67" i="4"/>
  <c r="G68" i="4"/>
  <c r="G71" i="4"/>
  <c r="G74" i="4"/>
  <c r="G48" i="4"/>
  <c r="G83" i="4"/>
  <c r="G5" i="4"/>
  <c r="G27" i="4"/>
  <c r="G3" i="4"/>
  <c r="G4" i="4"/>
  <c r="G6" i="4"/>
  <c r="G11" i="4"/>
  <c r="G13" i="4"/>
  <c r="G14" i="4"/>
  <c r="G16" i="4"/>
  <c r="G19" i="4"/>
  <c r="G24" i="4"/>
  <c r="G25" i="4"/>
  <c r="G28" i="4"/>
  <c r="G29" i="4"/>
  <c r="G32" i="4"/>
  <c r="G34" i="4"/>
  <c r="G35" i="4"/>
  <c r="G36" i="4"/>
  <c r="G38" i="4"/>
  <c r="G39" i="4"/>
  <c r="G43" i="4"/>
  <c r="G45" i="4"/>
  <c r="G49" i="4"/>
  <c r="G50" i="4"/>
  <c r="G51" i="4"/>
  <c r="G52" i="4"/>
  <c r="G54" i="4"/>
  <c r="G55" i="4"/>
  <c r="G57" i="4"/>
  <c r="G58" i="4"/>
  <c r="G60" i="4"/>
  <c r="G62" i="4"/>
  <c r="G66" i="4"/>
  <c r="G69" i="4"/>
  <c r="G70" i="4"/>
  <c r="G73" i="4"/>
  <c r="G75" i="4"/>
  <c r="G76" i="4"/>
  <c r="G77" i="4"/>
  <c r="G78" i="4"/>
  <c r="G79" i="4"/>
  <c r="G80" i="4"/>
  <c r="G81" i="4"/>
  <c r="G82" i="4"/>
  <c r="G84" i="4"/>
  <c r="G86" i="4"/>
  <c r="G88" i="4"/>
  <c r="G2" i="4"/>
  <c r="G53" i="4"/>
  <c r="G63" i="4"/>
  <c r="G85" i="4"/>
  <c r="G9" i="4"/>
  <c r="G40" i="4"/>
  <c r="G46" i="4"/>
  <c r="G65" i="4"/>
  <c r="G72" i="4"/>
  <c r="N76" i="3" l="1"/>
  <c r="N75" i="3"/>
  <c r="R74" i="3"/>
  <c r="N74" i="3"/>
  <c r="E74" i="3"/>
  <c r="R72" i="3"/>
  <c r="R71" i="3"/>
  <c r="R70" i="3"/>
  <c r="R69" i="3"/>
  <c r="R68" i="3"/>
  <c r="R67" i="3"/>
  <c r="H67" i="3"/>
  <c r="C67" i="3"/>
  <c r="B67" i="3"/>
  <c r="E67" i="3" s="1"/>
  <c r="N76" i="1" l="1"/>
  <c r="N75" i="1"/>
  <c r="R74" i="1"/>
  <c r="N74" i="1"/>
  <c r="E74" i="1"/>
  <c r="R72" i="1"/>
  <c r="N72" i="1"/>
  <c r="R71" i="1"/>
  <c r="N71" i="1"/>
  <c r="R70" i="1"/>
  <c r="N70" i="1"/>
  <c r="R69" i="1"/>
  <c r="N69" i="1"/>
  <c r="R68" i="1"/>
  <c r="N68" i="1"/>
  <c r="R67" i="1"/>
  <c r="N67" i="1"/>
  <c r="H67" i="1"/>
  <c r="C67" i="1"/>
  <c r="B67" i="1"/>
  <c r="E67" i="1" s="1"/>
  <c r="N93" i="3"/>
  <c r="N92" i="3"/>
  <c r="R91" i="3"/>
  <c r="N91" i="3"/>
  <c r="E91" i="3"/>
  <c r="R89" i="3"/>
  <c r="R88" i="3"/>
  <c r="R87" i="3"/>
  <c r="R86" i="3"/>
  <c r="R85" i="3"/>
  <c r="R84" i="3"/>
  <c r="N93" i="1"/>
  <c r="N92" i="1"/>
  <c r="R91" i="1"/>
  <c r="N91" i="1"/>
  <c r="E91" i="1"/>
  <c r="R89" i="1"/>
  <c r="R88" i="1"/>
  <c r="R87" i="1"/>
  <c r="R86" i="1"/>
  <c r="R85" i="1"/>
  <c r="R84" i="1"/>
  <c r="N110" i="3" l="1"/>
  <c r="N109" i="3"/>
  <c r="R108" i="3"/>
  <c r="N108" i="3"/>
  <c r="E108" i="3"/>
  <c r="R106" i="3"/>
  <c r="R105" i="3"/>
  <c r="R104" i="3"/>
  <c r="R103" i="3"/>
  <c r="R102" i="3"/>
  <c r="R101" i="3"/>
  <c r="N110" i="1" l="1"/>
  <c r="N109" i="1"/>
  <c r="R108" i="1"/>
  <c r="N108" i="1"/>
  <c r="E108" i="1"/>
  <c r="R106" i="1"/>
  <c r="R105" i="1"/>
  <c r="R104" i="1"/>
  <c r="R103" i="1"/>
  <c r="R102" i="1"/>
  <c r="R101" i="1"/>
  <c r="N127" i="3" l="1"/>
  <c r="N126" i="3"/>
  <c r="R125" i="3"/>
  <c r="N125" i="3"/>
  <c r="E125" i="3"/>
  <c r="R123" i="3"/>
  <c r="R122" i="3"/>
  <c r="R121" i="3"/>
  <c r="R120" i="3"/>
  <c r="R119" i="3"/>
  <c r="R118" i="3"/>
  <c r="N127" i="1"/>
  <c r="N126" i="1"/>
  <c r="R125" i="1"/>
  <c r="N125" i="1"/>
  <c r="E125" i="1"/>
  <c r="R123" i="1"/>
  <c r="R122" i="1"/>
  <c r="R121" i="1"/>
  <c r="R120" i="1"/>
  <c r="R119" i="1"/>
  <c r="R118" i="1"/>
  <c r="N144" i="3"/>
  <c r="N143" i="3"/>
  <c r="R142" i="3"/>
  <c r="N142" i="3"/>
  <c r="E142" i="3"/>
  <c r="R140" i="3"/>
  <c r="R139" i="3"/>
  <c r="R138" i="3"/>
  <c r="R137" i="3"/>
  <c r="R136" i="3"/>
  <c r="R135" i="3"/>
  <c r="N144" i="1" l="1"/>
  <c r="N143" i="1"/>
  <c r="R142" i="1"/>
  <c r="N142" i="1"/>
  <c r="E142" i="1"/>
  <c r="R140" i="1"/>
  <c r="R139" i="1"/>
  <c r="R138" i="1"/>
  <c r="R137" i="1"/>
  <c r="R136" i="1"/>
  <c r="R135" i="1"/>
  <c r="N161" i="3"/>
  <c r="N160" i="3"/>
  <c r="R159" i="3"/>
  <c r="N159" i="3"/>
  <c r="E159" i="3"/>
  <c r="R157" i="3"/>
  <c r="R156" i="3"/>
  <c r="R155" i="3"/>
  <c r="R154" i="3"/>
  <c r="R153" i="3"/>
  <c r="R152" i="3"/>
  <c r="N161" i="1"/>
  <c r="N160" i="1"/>
  <c r="R159" i="1"/>
  <c r="N159" i="1"/>
  <c r="E159" i="1"/>
  <c r="R157" i="1"/>
  <c r="R156" i="1"/>
  <c r="R155" i="1"/>
  <c r="R154" i="1"/>
  <c r="R153" i="1"/>
  <c r="R152" i="1"/>
  <c r="N178" i="3"/>
  <c r="N177" i="3"/>
  <c r="R176" i="3"/>
  <c r="N176" i="3"/>
  <c r="E176" i="3"/>
  <c r="R174" i="3"/>
  <c r="R173" i="3"/>
  <c r="R172" i="3"/>
  <c r="R171" i="3"/>
  <c r="R170" i="3"/>
  <c r="R169" i="3"/>
  <c r="N178" i="1"/>
  <c r="N177" i="1"/>
  <c r="R176" i="1"/>
  <c r="N176" i="1"/>
  <c r="E176" i="1"/>
  <c r="R174" i="1"/>
  <c r="R173" i="1"/>
  <c r="R172" i="1"/>
  <c r="R171" i="1"/>
  <c r="R170" i="1"/>
  <c r="R169" i="1"/>
  <c r="N195" i="3" l="1"/>
  <c r="N194" i="3"/>
  <c r="R193" i="3"/>
  <c r="N193" i="3"/>
  <c r="E193" i="3"/>
  <c r="R191" i="3"/>
  <c r="R190" i="3"/>
  <c r="R189" i="3"/>
  <c r="R188" i="3"/>
  <c r="R187" i="3"/>
  <c r="R186" i="3"/>
  <c r="N195" i="1" l="1"/>
  <c r="N194" i="1"/>
  <c r="R193" i="1"/>
  <c r="N193" i="1"/>
  <c r="E193" i="1"/>
  <c r="R191" i="1"/>
  <c r="R190" i="1"/>
  <c r="R189" i="1"/>
  <c r="R188" i="1"/>
  <c r="R187" i="1"/>
  <c r="R186" i="1"/>
  <c r="N212" i="1"/>
  <c r="N211" i="1"/>
  <c r="R210" i="1"/>
  <c r="N210" i="1"/>
  <c r="E210" i="1"/>
  <c r="R208" i="1"/>
  <c r="R207" i="1"/>
  <c r="R206" i="1"/>
  <c r="R205" i="1"/>
  <c r="R204" i="1"/>
  <c r="R203" i="1"/>
  <c r="N212" i="3"/>
  <c r="N211" i="3"/>
  <c r="R210" i="3"/>
  <c r="N210" i="3"/>
  <c r="E210" i="3"/>
  <c r="R208" i="3"/>
  <c r="R207" i="3"/>
  <c r="R206" i="3"/>
  <c r="R205" i="3"/>
  <c r="R204" i="3"/>
  <c r="R203" i="3"/>
  <c r="E17" i="1" l="1"/>
  <c r="N19" i="1"/>
  <c r="N18" i="1"/>
  <c r="N17" i="1"/>
  <c r="R17" i="1"/>
  <c r="R15" i="1"/>
  <c r="R14" i="1"/>
  <c r="R13" i="1"/>
  <c r="R12" i="1"/>
  <c r="R11" i="1"/>
  <c r="R10" i="1"/>
  <c r="N19" i="3"/>
  <c r="N18" i="3"/>
  <c r="R17" i="3"/>
  <c r="N17" i="3"/>
  <c r="E17" i="3"/>
  <c r="R15" i="3"/>
  <c r="R14" i="3"/>
  <c r="R13" i="3"/>
  <c r="R12" i="3"/>
  <c r="R11" i="3"/>
  <c r="R10" i="3"/>
  <c r="N229" i="3"/>
  <c r="N228" i="3"/>
  <c r="O227" i="3"/>
  <c r="N227" i="3"/>
  <c r="J227" i="3"/>
  <c r="I227" i="3"/>
  <c r="H227" i="3"/>
  <c r="G227" i="3"/>
  <c r="C227" i="3"/>
  <c r="B227" i="3"/>
  <c r="E227" i="3" s="1"/>
  <c r="R225" i="3"/>
  <c r="R224" i="3"/>
  <c r="R223" i="3"/>
  <c r="R222" i="3"/>
  <c r="R221" i="3"/>
  <c r="R220" i="3"/>
  <c r="F220" i="3"/>
  <c r="N229" i="1" l="1"/>
  <c r="N228" i="1"/>
  <c r="N227" i="1"/>
  <c r="E227" i="1"/>
  <c r="R225" i="1"/>
  <c r="R224" i="1"/>
  <c r="R223" i="1"/>
  <c r="R222" i="1"/>
  <c r="R221" i="1"/>
  <c r="R220" i="1"/>
  <c r="N246" i="3"/>
  <c r="N245" i="3"/>
  <c r="O244" i="3"/>
  <c r="N244" i="3"/>
  <c r="J244" i="3"/>
  <c r="I244" i="3"/>
  <c r="H244" i="3"/>
  <c r="G244" i="3"/>
  <c r="C244" i="3"/>
  <c r="B244" i="3"/>
  <c r="E244" i="3" s="1"/>
  <c r="R242" i="3"/>
  <c r="R241" i="3"/>
  <c r="R240" i="3"/>
  <c r="R239" i="3"/>
  <c r="R238" i="3"/>
  <c r="R237" i="3"/>
  <c r="F237" i="3"/>
  <c r="N246" i="1" l="1"/>
  <c r="N245" i="1"/>
  <c r="N244" i="1"/>
  <c r="E244" i="1"/>
  <c r="R242" i="1"/>
  <c r="R241" i="1"/>
  <c r="R240" i="1"/>
  <c r="R239" i="1"/>
  <c r="R238" i="1"/>
  <c r="R237" i="1"/>
  <c r="N263" i="3" l="1"/>
  <c r="N262" i="3"/>
  <c r="O261" i="3"/>
  <c r="N261" i="3"/>
  <c r="J261" i="3"/>
  <c r="I261" i="3"/>
  <c r="H261" i="3"/>
  <c r="G261" i="3"/>
  <c r="C261" i="3"/>
  <c r="B261" i="3"/>
  <c r="E261" i="3" s="1"/>
  <c r="R259" i="3"/>
  <c r="R258" i="3"/>
  <c r="R257" i="3"/>
  <c r="R256" i="3"/>
  <c r="R255" i="3"/>
  <c r="R254" i="3"/>
  <c r="F254" i="3"/>
  <c r="N263" i="1" l="1"/>
  <c r="N262" i="1"/>
  <c r="N261" i="1"/>
  <c r="E261" i="1"/>
  <c r="R259" i="1"/>
  <c r="R258" i="1"/>
  <c r="R257" i="1"/>
  <c r="R256" i="1"/>
  <c r="R255" i="1"/>
  <c r="R254" i="1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2" i="4"/>
  <c r="R272" i="1"/>
  <c r="R273" i="1"/>
  <c r="R274" i="1"/>
  <c r="R275" i="1"/>
  <c r="R276" i="1"/>
  <c r="R271" i="1"/>
  <c r="R272" i="3"/>
  <c r="R273" i="3"/>
  <c r="R274" i="3"/>
  <c r="R275" i="3"/>
  <c r="R276" i="3"/>
  <c r="R271" i="3"/>
  <c r="H84" i="1" l="1"/>
  <c r="C84" i="1"/>
  <c r="B84" i="1"/>
  <c r="E84" i="1" s="1"/>
  <c r="H84" i="3"/>
  <c r="C84" i="3"/>
  <c r="B84" i="3"/>
  <c r="E84" i="3" s="1"/>
  <c r="H101" i="1"/>
  <c r="C101" i="1"/>
  <c r="B101" i="1"/>
  <c r="E101" i="1" s="1"/>
  <c r="H101" i="3"/>
  <c r="C101" i="3"/>
  <c r="B101" i="3"/>
  <c r="E101" i="3" s="1"/>
  <c r="H118" i="1"/>
  <c r="C118" i="1"/>
  <c r="B118" i="1"/>
  <c r="E118" i="1" s="1"/>
  <c r="H10" i="3"/>
  <c r="H118" i="3"/>
  <c r="C118" i="3"/>
  <c r="B118" i="3"/>
  <c r="E118" i="3" s="1"/>
  <c r="H135" i="1"/>
  <c r="C135" i="1"/>
  <c r="B135" i="1"/>
  <c r="E135" i="1" s="1"/>
  <c r="H135" i="3"/>
  <c r="C135" i="3"/>
  <c r="B135" i="3"/>
  <c r="E135" i="3" s="1"/>
  <c r="H152" i="1"/>
  <c r="C152" i="1"/>
  <c r="B152" i="1"/>
  <c r="E152" i="1" s="1"/>
  <c r="H152" i="3"/>
  <c r="C152" i="3"/>
  <c r="B152" i="3"/>
  <c r="E152" i="3" s="1"/>
  <c r="H169" i="1"/>
  <c r="C169" i="1"/>
  <c r="B169" i="1"/>
  <c r="E169" i="1" s="1"/>
  <c r="H169" i="3"/>
  <c r="C169" i="3"/>
  <c r="B169" i="3"/>
  <c r="E169" i="3" s="1"/>
  <c r="H186" i="1"/>
  <c r="C186" i="1"/>
  <c r="B186" i="1"/>
  <c r="E186" i="1" s="1"/>
  <c r="H186" i="3"/>
  <c r="C186" i="3"/>
  <c r="B186" i="3"/>
  <c r="E186" i="3" s="1"/>
  <c r="H203" i="1"/>
  <c r="C203" i="1"/>
  <c r="B203" i="1"/>
  <c r="E203" i="1" s="1"/>
  <c r="H203" i="3"/>
  <c r="C203" i="3"/>
  <c r="B203" i="3"/>
  <c r="E203" i="3" s="1"/>
  <c r="H220" i="1"/>
  <c r="C220" i="1"/>
  <c r="B220" i="1"/>
  <c r="E220" i="1" s="1"/>
  <c r="E10" i="3"/>
  <c r="H220" i="3"/>
  <c r="C220" i="3"/>
  <c r="B220" i="3"/>
  <c r="E220" i="3" s="1"/>
  <c r="E10" i="1"/>
  <c r="H237" i="1"/>
  <c r="C237" i="1"/>
  <c r="B237" i="1"/>
  <c r="E237" i="1" s="1"/>
  <c r="H237" i="3"/>
  <c r="C237" i="3"/>
  <c r="B237" i="3"/>
  <c r="E237" i="3" s="1"/>
  <c r="H254" i="1"/>
  <c r="C254" i="1"/>
  <c r="B254" i="1"/>
  <c r="E254" i="1" s="1"/>
  <c r="H254" i="3"/>
  <c r="C254" i="3"/>
  <c r="B254" i="3"/>
  <c r="E254" i="3" s="1"/>
  <c r="N280" i="3"/>
  <c r="N279" i="3"/>
  <c r="O278" i="3"/>
  <c r="N278" i="3"/>
  <c r="J278" i="3"/>
  <c r="I278" i="3"/>
  <c r="H278" i="3"/>
  <c r="G278" i="3"/>
  <c r="C278" i="3"/>
  <c r="B278" i="3"/>
  <c r="E278" i="3" s="1"/>
  <c r="F271" i="3"/>
  <c r="N55" i="3" l="1"/>
  <c r="N54" i="3"/>
  <c r="N53" i="3"/>
  <c r="N52" i="3"/>
  <c r="N51" i="3"/>
  <c r="N50" i="3"/>
  <c r="N72" i="3"/>
  <c r="N71" i="3"/>
  <c r="N70" i="3"/>
  <c r="N69" i="3"/>
  <c r="N68" i="3"/>
  <c r="N67" i="3"/>
  <c r="N89" i="3"/>
  <c r="N88" i="3"/>
  <c r="N87" i="3"/>
  <c r="N86" i="3"/>
  <c r="N85" i="3"/>
  <c r="N84" i="3"/>
  <c r="N89" i="1"/>
  <c r="N88" i="1"/>
  <c r="N87" i="1"/>
  <c r="N86" i="1"/>
  <c r="N85" i="1"/>
  <c r="N84" i="1"/>
  <c r="N106" i="3"/>
  <c r="N105" i="3"/>
  <c r="N104" i="3"/>
  <c r="N103" i="3"/>
  <c r="N102" i="3"/>
  <c r="N101" i="3"/>
  <c r="N106" i="1"/>
  <c r="N105" i="1"/>
  <c r="N104" i="1"/>
  <c r="N103" i="1"/>
  <c r="N102" i="1"/>
  <c r="N101" i="1"/>
  <c r="N123" i="3"/>
  <c r="N122" i="3"/>
  <c r="N121" i="3"/>
  <c r="N120" i="3"/>
  <c r="N119" i="3"/>
  <c r="N118" i="3"/>
  <c r="N123" i="1"/>
  <c r="N122" i="1"/>
  <c r="N121" i="1"/>
  <c r="N120" i="1"/>
  <c r="N119" i="1"/>
  <c r="N118" i="1"/>
  <c r="N140" i="3"/>
  <c r="N139" i="3"/>
  <c r="N138" i="3"/>
  <c r="N137" i="3"/>
  <c r="N136" i="3"/>
  <c r="N135" i="3"/>
  <c r="N140" i="1"/>
  <c r="N139" i="1"/>
  <c r="N138" i="1"/>
  <c r="N137" i="1"/>
  <c r="N136" i="1"/>
  <c r="N135" i="1"/>
  <c r="N157" i="3"/>
  <c r="N156" i="3"/>
  <c r="N155" i="3"/>
  <c r="N154" i="3"/>
  <c r="N153" i="3"/>
  <c r="N152" i="3"/>
  <c r="N157" i="1"/>
  <c r="N156" i="1"/>
  <c r="N155" i="1"/>
  <c r="N154" i="1"/>
  <c r="N153" i="1"/>
  <c r="N152" i="1"/>
  <c r="N174" i="3"/>
  <c r="N173" i="3"/>
  <c r="N172" i="3"/>
  <c r="N171" i="3"/>
  <c r="N170" i="3"/>
  <c r="N169" i="3"/>
  <c r="N174" i="1"/>
  <c r="N173" i="1"/>
  <c r="N172" i="1"/>
  <c r="N171" i="1"/>
  <c r="N170" i="1"/>
  <c r="N169" i="1"/>
  <c r="N191" i="3"/>
  <c r="N190" i="3"/>
  <c r="N189" i="3"/>
  <c r="N188" i="3"/>
  <c r="N187" i="3"/>
  <c r="N186" i="3"/>
  <c r="N191" i="1"/>
  <c r="N190" i="1"/>
  <c r="N189" i="1"/>
  <c r="N188" i="1"/>
  <c r="N187" i="1"/>
  <c r="N186" i="1"/>
  <c r="N208" i="3"/>
  <c r="N207" i="3"/>
  <c r="N206" i="3"/>
  <c r="N205" i="3"/>
  <c r="N204" i="3"/>
  <c r="N203" i="3"/>
  <c r="N208" i="1"/>
  <c r="N207" i="1"/>
  <c r="N206" i="1"/>
  <c r="N205" i="1"/>
  <c r="N204" i="1"/>
  <c r="N203" i="1"/>
  <c r="N225" i="3"/>
  <c r="N224" i="3"/>
  <c r="N223" i="3"/>
  <c r="N222" i="3"/>
  <c r="N221" i="3"/>
  <c r="N220" i="3"/>
  <c r="N15" i="3"/>
  <c r="N14" i="3"/>
  <c r="N13" i="3"/>
  <c r="N12" i="3"/>
  <c r="N11" i="3"/>
  <c r="N10" i="3"/>
  <c r="N15" i="1"/>
  <c r="N14" i="1"/>
  <c r="N13" i="1"/>
  <c r="N12" i="1"/>
  <c r="N11" i="1"/>
  <c r="N10" i="1"/>
  <c r="N225" i="1"/>
  <c r="N224" i="1"/>
  <c r="N223" i="1"/>
  <c r="N222" i="1"/>
  <c r="N221" i="1"/>
  <c r="N220" i="1"/>
  <c r="N280" i="1"/>
  <c r="N279" i="1"/>
  <c r="N278" i="1"/>
  <c r="E278" i="1"/>
  <c r="N297" i="3" l="1"/>
  <c r="N296" i="3"/>
  <c r="O295" i="3"/>
  <c r="N295" i="3"/>
  <c r="J295" i="3"/>
  <c r="I295" i="3"/>
  <c r="H295" i="3"/>
  <c r="G295" i="3"/>
  <c r="C295" i="3"/>
  <c r="B295" i="3"/>
  <c r="E295" i="3" s="1"/>
  <c r="R293" i="3"/>
  <c r="R292" i="3"/>
  <c r="R291" i="3"/>
  <c r="R290" i="3"/>
  <c r="R289" i="3"/>
  <c r="R288" i="3"/>
  <c r="F288" i="3"/>
  <c r="N297" i="1" l="1"/>
  <c r="N296" i="1"/>
  <c r="N295" i="1"/>
  <c r="E295" i="1"/>
  <c r="R293" i="1"/>
  <c r="R292" i="1"/>
  <c r="R291" i="1"/>
  <c r="R290" i="1"/>
  <c r="R289" i="1"/>
  <c r="R288" i="1"/>
  <c r="N314" i="3"/>
  <c r="N313" i="3"/>
  <c r="O312" i="3"/>
  <c r="N312" i="3"/>
  <c r="J312" i="3"/>
  <c r="I312" i="3"/>
  <c r="H312" i="3"/>
  <c r="G312" i="3"/>
  <c r="C312" i="3"/>
  <c r="B312" i="3"/>
  <c r="E312" i="3" s="1"/>
  <c r="R310" i="3"/>
  <c r="R309" i="3"/>
  <c r="R308" i="3"/>
  <c r="R307" i="3"/>
  <c r="R306" i="3"/>
  <c r="R305" i="3"/>
  <c r="F305" i="3"/>
  <c r="N331" i="3"/>
  <c r="N330" i="3"/>
  <c r="O329" i="3"/>
  <c r="N329" i="3"/>
  <c r="J329" i="3"/>
  <c r="I329" i="3"/>
  <c r="H329" i="3"/>
  <c r="G329" i="3"/>
  <c r="C329" i="3"/>
  <c r="B329" i="3"/>
  <c r="E329" i="3" s="1"/>
  <c r="R327" i="3"/>
  <c r="R326" i="3"/>
  <c r="R325" i="3"/>
  <c r="R324" i="3"/>
  <c r="R323" i="3"/>
  <c r="R322" i="3"/>
  <c r="F322" i="3"/>
  <c r="N314" i="1" l="1"/>
  <c r="N313" i="1"/>
  <c r="N312" i="1"/>
  <c r="E312" i="1"/>
  <c r="R310" i="1"/>
  <c r="R309" i="1"/>
  <c r="R308" i="1"/>
  <c r="R307" i="1"/>
  <c r="R306" i="1"/>
  <c r="R305" i="1"/>
  <c r="N331" i="1" l="1"/>
  <c r="N330" i="1"/>
  <c r="N329" i="1"/>
  <c r="E329" i="1"/>
  <c r="R327" i="1"/>
  <c r="R326" i="1"/>
  <c r="R325" i="1"/>
  <c r="R324" i="1"/>
  <c r="R323" i="1"/>
  <c r="R322" i="1"/>
  <c r="N348" i="3"/>
  <c r="N347" i="3"/>
  <c r="O346" i="3"/>
  <c r="N346" i="3"/>
  <c r="J346" i="3"/>
  <c r="I346" i="3"/>
  <c r="H346" i="3"/>
  <c r="G346" i="3"/>
  <c r="C346" i="3"/>
  <c r="B346" i="3"/>
  <c r="E346" i="3" s="1"/>
  <c r="R344" i="3"/>
  <c r="R343" i="3"/>
  <c r="R342" i="3"/>
  <c r="R341" i="3"/>
  <c r="R340" i="3"/>
  <c r="R339" i="3"/>
  <c r="F339" i="3"/>
  <c r="N348" i="1" l="1"/>
  <c r="N347" i="1"/>
  <c r="N346" i="1"/>
  <c r="E346" i="1"/>
  <c r="R344" i="1"/>
  <c r="R343" i="1"/>
  <c r="R342" i="1"/>
  <c r="R341" i="1"/>
  <c r="R340" i="1"/>
  <c r="R339" i="1"/>
  <c r="N365" i="1" l="1"/>
  <c r="N364" i="1"/>
  <c r="N363" i="1"/>
  <c r="E363" i="1"/>
  <c r="R361" i="1"/>
  <c r="R360" i="1"/>
  <c r="R359" i="1"/>
  <c r="R358" i="1"/>
  <c r="R357" i="1"/>
  <c r="R356" i="1"/>
  <c r="N365" i="3"/>
  <c r="N364" i="3"/>
  <c r="O363" i="3"/>
  <c r="N363" i="3"/>
  <c r="J363" i="3"/>
  <c r="I363" i="3"/>
  <c r="H363" i="3"/>
  <c r="G363" i="3"/>
  <c r="C363" i="3"/>
  <c r="B363" i="3"/>
  <c r="E363" i="3" s="1"/>
  <c r="R361" i="3"/>
  <c r="R360" i="3"/>
  <c r="R359" i="3"/>
  <c r="R358" i="3"/>
  <c r="R357" i="3"/>
  <c r="R356" i="3"/>
  <c r="F356" i="3"/>
  <c r="N382" i="3" l="1"/>
  <c r="N381" i="3"/>
  <c r="O380" i="3"/>
  <c r="N380" i="3"/>
  <c r="J380" i="3"/>
  <c r="I380" i="3"/>
  <c r="H380" i="3"/>
  <c r="G380" i="3"/>
  <c r="C380" i="3"/>
  <c r="B380" i="3"/>
  <c r="E380" i="3" s="1"/>
  <c r="P378" i="3"/>
  <c r="R378" i="3" s="1"/>
  <c r="P377" i="3"/>
  <c r="R377" i="3" s="1"/>
  <c r="P376" i="3"/>
  <c r="R376" i="3" s="1"/>
  <c r="P375" i="3"/>
  <c r="R375" i="3" s="1"/>
  <c r="P374" i="3"/>
  <c r="R374" i="3" s="1"/>
  <c r="P373" i="3"/>
  <c r="R373" i="3" s="1"/>
  <c r="F373" i="3"/>
  <c r="E414" i="1"/>
  <c r="E397" i="1"/>
  <c r="E380" i="1"/>
  <c r="N382" i="1" l="1"/>
  <c r="N381" i="1"/>
  <c r="N380" i="1"/>
  <c r="R378" i="1"/>
  <c r="R377" i="1"/>
  <c r="R376" i="1"/>
  <c r="R375" i="1"/>
  <c r="R374" i="1"/>
  <c r="R373" i="1"/>
  <c r="N399" i="1" l="1"/>
  <c r="N398" i="1"/>
  <c r="N397" i="1"/>
  <c r="R395" i="1"/>
  <c r="R394" i="1"/>
  <c r="R393" i="1"/>
  <c r="R392" i="1"/>
  <c r="R391" i="1"/>
  <c r="R390" i="1"/>
  <c r="N399" i="3"/>
  <c r="N398" i="3"/>
  <c r="O397" i="3"/>
  <c r="N397" i="3"/>
  <c r="J397" i="3"/>
  <c r="I397" i="3"/>
  <c r="H397" i="3"/>
  <c r="G397" i="3"/>
  <c r="C397" i="3"/>
  <c r="B397" i="3"/>
  <c r="E397" i="3" s="1"/>
  <c r="P395" i="3"/>
  <c r="R395" i="3" s="1"/>
  <c r="P394" i="3"/>
  <c r="R394" i="3" s="1"/>
  <c r="P393" i="3"/>
  <c r="R393" i="3" s="1"/>
  <c r="P392" i="3"/>
  <c r="R392" i="3" s="1"/>
  <c r="P391" i="3"/>
  <c r="R391" i="3" s="1"/>
  <c r="P390" i="3"/>
  <c r="R390" i="3" s="1"/>
  <c r="F390" i="3"/>
  <c r="N416" i="1"/>
  <c r="N415" i="1"/>
  <c r="N414" i="1"/>
  <c r="R412" i="1"/>
  <c r="R411" i="1"/>
  <c r="R410" i="1"/>
  <c r="R409" i="1"/>
  <c r="R408" i="1"/>
  <c r="R407" i="1"/>
  <c r="N416" i="3"/>
  <c r="N415" i="3"/>
  <c r="O414" i="3"/>
  <c r="N414" i="3"/>
  <c r="J414" i="3"/>
  <c r="I414" i="3"/>
  <c r="H414" i="3"/>
  <c r="G414" i="3"/>
  <c r="C414" i="3"/>
  <c r="B414" i="3"/>
  <c r="E414" i="3" s="1"/>
  <c r="P412" i="3"/>
  <c r="R412" i="3" s="1"/>
  <c r="P411" i="3"/>
  <c r="R411" i="3" s="1"/>
  <c r="P410" i="3"/>
  <c r="R410" i="3" s="1"/>
  <c r="P409" i="3"/>
  <c r="R409" i="3" s="1"/>
  <c r="P408" i="3"/>
  <c r="R408" i="3" s="1"/>
  <c r="P407" i="3"/>
  <c r="R407" i="3" s="1"/>
  <c r="F407" i="3"/>
  <c r="N433" i="3"/>
  <c r="N432" i="3"/>
  <c r="O431" i="3"/>
  <c r="N431" i="3"/>
  <c r="J431" i="3"/>
  <c r="I431" i="3"/>
  <c r="H431" i="3"/>
  <c r="G431" i="3"/>
  <c r="C431" i="3"/>
  <c r="B431" i="3"/>
  <c r="P429" i="3"/>
  <c r="R429" i="3" s="1"/>
  <c r="P428" i="3"/>
  <c r="R428" i="3" s="1"/>
  <c r="P427" i="3"/>
  <c r="R427" i="3" s="1"/>
  <c r="P426" i="3"/>
  <c r="R426" i="3" s="1"/>
  <c r="P425" i="3"/>
  <c r="R425" i="3" s="1"/>
  <c r="P424" i="3"/>
  <c r="R424" i="3" s="1"/>
  <c r="F424" i="3"/>
  <c r="N433" i="1"/>
  <c r="N432" i="1"/>
  <c r="N431" i="1"/>
  <c r="R429" i="1"/>
  <c r="R428" i="1"/>
  <c r="R427" i="1"/>
  <c r="R426" i="1"/>
  <c r="R425" i="1"/>
  <c r="R424" i="1"/>
  <c r="N450" i="1"/>
  <c r="N449" i="1"/>
  <c r="N448" i="1"/>
  <c r="R446" i="1"/>
  <c r="R445" i="1"/>
  <c r="R444" i="1"/>
  <c r="R443" i="1"/>
  <c r="R442" i="1"/>
  <c r="R441" i="1"/>
  <c r="N450" i="3" l="1"/>
  <c r="N449" i="3"/>
  <c r="O448" i="3"/>
  <c r="N448" i="3"/>
  <c r="J448" i="3"/>
  <c r="I448" i="3"/>
  <c r="H448" i="3"/>
  <c r="G448" i="3"/>
  <c r="C448" i="3"/>
  <c r="B448" i="3"/>
  <c r="P446" i="3"/>
  <c r="R446" i="3" s="1"/>
  <c r="P445" i="3"/>
  <c r="R445" i="3" s="1"/>
  <c r="P444" i="3"/>
  <c r="R444" i="3" s="1"/>
  <c r="P443" i="3"/>
  <c r="R443" i="3" s="1"/>
  <c r="P442" i="3"/>
  <c r="R442" i="3" s="1"/>
  <c r="P441" i="3"/>
  <c r="R441" i="3" s="1"/>
  <c r="F441" i="3"/>
  <c r="R459" i="1"/>
  <c r="R460" i="1"/>
  <c r="R461" i="1"/>
  <c r="R462" i="1"/>
  <c r="R463" i="1"/>
  <c r="R458" i="1"/>
  <c r="N467" i="3"/>
  <c r="N466" i="3"/>
  <c r="O465" i="3"/>
  <c r="N465" i="3"/>
  <c r="J465" i="3"/>
  <c r="I465" i="3"/>
  <c r="H465" i="3"/>
  <c r="G465" i="3"/>
  <c r="C465" i="3"/>
  <c r="B465" i="3"/>
  <c r="P463" i="3"/>
  <c r="R463" i="3" s="1"/>
  <c r="P462" i="3"/>
  <c r="R462" i="3" s="1"/>
  <c r="P461" i="3"/>
  <c r="R461" i="3" s="1"/>
  <c r="P460" i="3"/>
  <c r="R460" i="3" s="1"/>
  <c r="P459" i="3"/>
  <c r="R459" i="3" s="1"/>
  <c r="P458" i="3"/>
  <c r="R458" i="3" s="1"/>
  <c r="F458" i="3"/>
  <c r="N467" i="1" l="1"/>
  <c r="N466" i="1"/>
  <c r="N465" i="1"/>
  <c r="H271" i="3" l="1"/>
  <c r="C271" i="3"/>
  <c r="B271" i="3"/>
  <c r="E271" i="3" s="1"/>
  <c r="H271" i="1"/>
  <c r="C271" i="1"/>
  <c r="B271" i="1"/>
  <c r="E271" i="1" s="1"/>
  <c r="C305" i="3"/>
  <c r="C288" i="3"/>
  <c r="H288" i="3"/>
  <c r="B288" i="3"/>
  <c r="E288" i="3" s="1"/>
  <c r="C305" i="1"/>
  <c r="C288" i="1"/>
  <c r="H288" i="1"/>
  <c r="B288" i="1"/>
  <c r="E288" i="1" s="1"/>
  <c r="H322" i="3"/>
  <c r="B305" i="3"/>
  <c r="H305" i="3"/>
  <c r="B322" i="3"/>
  <c r="C322" i="3"/>
  <c r="E322" i="3"/>
  <c r="H339" i="3"/>
  <c r="C339" i="3"/>
  <c r="B339" i="3"/>
  <c r="E339" i="3" s="1"/>
  <c r="H305" i="1"/>
  <c r="B305" i="1"/>
  <c r="E305" i="1" s="1"/>
  <c r="H322" i="1"/>
  <c r="C322" i="1"/>
  <c r="B322" i="1"/>
  <c r="E322" i="1" s="1"/>
  <c r="H339" i="1"/>
  <c r="C339" i="1"/>
  <c r="B339" i="1"/>
  <c r="E339" i="1" s="1"/>
  <c r="H356" i="3"/>
  <c r="C356" i="3"/>
  <c r="B356" i="3"/>
  <c r="E356" i="3" s="1"/>
  <c r="H356" i="1"/>
  <c r="C356" i="1"/>
  <c r="B356" i="1"/>
  <c r="E356" i="1" s="1"/>
  <c r="H373" i="1"/>
  <c r="C373" i="1"/>
  <c r="B373" i="1"/>
  <c r="E373" i="1" s="1"/>
  <c r="H373" i="3"/>
  <c r="C373" i="3"/>
  <c r="B373" i="3"/>
  <c r="E373" i="3" s="1"/>
  <c r="H390" i="3"/>
  <c r="C390" i="3"/>
  <c r="B390" i="3"/>
  <c r="E390" i="3" s="1"/>
  <c r="H390" i="1"/>
  <c r="C390" i="1"/>
  <c r="B390" i="1"/>
  <c r="E390" i="1" s="1"/>
  <c r="H407" i="1"/>
  <c r="C407" i="1"/>
  <c r="B407" i="1"/>
  <c r="E407" i="1" s="1"/>
  <c r="H407" i="3"/>
  <c r="C407" i="3"/>
  <c r="B407" i="3"/>
  <c r="E407" i="3" s="1"/>
  <c r="H424" i="1"/>
  <c r="C424" i="1"/>
  <c r="B424" i="1"/>
  <c r="E424" i="1" s="1"/>
  <c r="H424" i="3"/>
  <c r="C424" i="3"/>
  <c r="B424" i="3"/>
  <c r="E424" i="3" s="1"/>
  <c r="H441" i="3"/>
  <c r="C441" i="3"/>
  <c r="B441" i="3"/>
  <c r="E441" i="3" s="1"/>
  <c r="H441" i="1"/>
  <c r="C441" i="1"/>
  <c r="B441" i="1"/>
  <c r="E441" i="1" s="1"/>
  <c r="H458" i="3"/>
  <c r="C458" i="3"/>
  <c r="B458" i="3"/>
  <c r="E458" i="3" s="1"/>
  <c r="C458" i="1"/>
  <c r="H458" i="1"/>
  <c r="B458" i="1"/>
  <c r="E458" i="1" s="1"/>
  <c r="H475" i="3"/>
  <c r="C475" i="3"/>
  <c r="B475" i="3"/>
  <c r="H475" i="1"/>
  <c r="C475" i="1"/>
  <c r="B475" i="1"/>
  <c r="N242" i="1" l="1"/>
  <c r="N241" i="1"/>
  <c r="N240" i="1"/>
  <c r="N239" i="1"/>
  <c r="N238" i="1"/>
  <c r="N237" i="1"/>
  <c r="N242" i="3"/>
  <c r="N241" i="3"/>
  <c r="N240" i="3"/>
  <c r="N239" i="3"/>
  <c r="N238" i="3"/>
  <c r="N237" i="3"/>
  <c r="N259" i="1"/>
  <c r="N258" i="1"/>
  <c r="N257" i="1"/>
  <c r="N256" i="1"/>
  <c r="N255" i="1"/>
  <c r="N254" i="1"/>
  <c r="N259" i="3"/>
  <c r="N258" i="3"/>
  <c r="N257" i="3"/>
  <c r="N256" i="3"/>
  <c r="N255" i="3"/>
  <c r="N254" i="3"/>
  <c r="N272" i="3"/>
  <c r="N273" i="3"/>
  <c r="N274" i="3"/>
  <c r="N275" i="3"/>
  <c r="N276" i="3"/>
  <c r="N271" i="3"/>
  <c r="N272" i="1"/>
  <c r="N273" i="1"/>
  <c r="N274" i="1"/>
  <c r="N275" i="1"/>
  <c r="N276" i="1"/>
  <c r="N271" i="1"/>
  <c r="N293" i="3"/>
  <c r="N292" i="3"/>
  <c r="N291" i="3"/>
  <c r="N290" i="3"/>
  <c r="N289" i="3"/>
  <c r="N288" i="3"/>
  <c r="N293" i="1"/>
  <c r="N292" i="1"/>
  <c r="N291" i="1"/>
  <c r="N290" i="1"/>
  <c r="N289" i="1"/>
  <c r="N288" i="1"/>
  <c r="N310" i="3"/>
  <c r="N309" i="3"/>
  <c r="N308" i="3"/>
  <c r="N307" i="3"/>
  <c r="N306" i="3"/>
  <c r="N305" i="3"/>
  <c r="E305" i="3"/>
  <c r="N327" i="3"/>
  <c r="N326" i="3"/>
  <c r="N325" i="3"/>
  <c r="N324" i="3"/>
  <c r="N323" i="3"/>
  <c r="N322" i="3"/>
  <c r="N344" i="3"/>
  <c r="N343" i="3"/>
  <c r="N342" i="3"/>
  <c r="N341" i="3"/>
  <c r="N340" i="3"/>
  <c r="N339" i="3"/>
  <c r="N310" i="1"/>
  <c r="N309" i="1"/>
  <c r="N308" i="1"/>
  <c r="N307" i="1"/>
  <c r="N306" i="1"/>
  <c r="N305" i="1"/>
  <c r="N327" i="1"/>
  <c r="N326" i="1"/>
  <c r="N325" i="1"/>
  <c r="N324" i="1"/>
  <c r="N323" i="1"/>
  <c r="N322" i="1"/>
  <c r="N344" i="1"/>
  <c r="N343" i="1"/>
  <c r="N342" i="1"/>
  <c r="N341" i="1"/>
  <c r="N340" i="1"/>
  <c r="N339" i="1"/>
  <c r="N361" i="3"/>
  <c r="N360" i="3"/>
  <c r="N359" i="3"/>
  <c r="N358" i="3"/>
  <c r="N357" i="3"/>
  <c r="N356" i="3"/>
  <c r="N361" i="1"/>
  <c r="N360" i="1"/>
  <c r="N359" i="1"/>
  <c r="N358" i="1"/>
  <c r="N357" i="1"/>
  <c r="N356" i="1"/>
  <c r="N378" i="1"/>
  <c r="N377" i="1"/>
  <c r="N376" i="1"/>
  <c r="N375" i="1"/>
  <c r="N374" i="1"/>
  <c r="N373" i="1"/>
  <c r="N378" i="3"/>
  <c r="N377" i="3"/>
  <c r="N376" i="3"/>
  <c r="N375" i="3"/>
  <c r="N374" i="3"/>
  <c r="N373" i="3"/>
  <c r="N395" i="3"/>
  <c r="N394" i="3"/>
  <c r="N393" i="3"/>
  <c r="N392" i="3"/>
  <c r="N391" i="3"/>
  <c r="N390" i="3"/>
  <c r="N395" i="1"/>
  <c r="N394" i="1"/>
  <c r="N393" i="1"/>
  <c r="N392" i="1"/>
  <c r="N391" i="1"/>
  <c r="N390" i="1"/>
  <c r="N412" i="1"/>
  <c r="N411" i="1"/>
  <c r="N410" i="1"/>
  <c r="N409" i="1"/>
  <c r="N408" i="1"/>
  <c r="N407" i="1"/>
  <c r="N412" i="3"/>
  <c r="N411" i="3"/>
  <c r="N410" i="3"/>
  <c r="N409" i="3"/>
  <c r="N408" i="3"/>
  <c r="N407" i="3"/>
  <c r="N429" i="1"/>
  <c r="N428" i="1"/>
  <c r="N427" i="1"/>
  <c r="N426" i="1"/>
  <c r="N425" i="1"/>
  <c r="N424" i="1"/>
  <c r="N429" i="3"/>
  <c r="N428" i="3"/>
  <c r="N427" i="3"/>
  <c r="N426" i="3"/>
  <c r="N425" i="3"/>
  <c r="N424" i="3"/>
  <c r="N446" i="3"/>
  <c r="N445" i="3"/>
  <c r="N444" i="3"/>
  <c r="N443" i="3"/>
  <c r="N442" i="3"/>
  <c r="N441" i="3"/>
  <c r="N446" i="1"/>
  <c r="N445" i="1"/>
  <c r="N444" i="1"/>
  <c r="N443" i="1"/>
  <c r="N442" i="1"/>
  <c r="N441" i="1"/>
  <c r="N463" i="3"/>
  <c r="N462" i="3"/>
  <c r="N461" i="3"/>
  <c r="N460" i="3"/>
  <c r="N459" i="3"/>
  <c r="N458" i="3"/>
  <c r="N459" i="1"/>
  <c r="N460" i="1"/>
  <c r="N461" i="1"/>
  <c r="N462" i="1"/>
  <c r="N463" i="1"/>
  <c r="N458" i="1"/>
  <c r="R482" i="3"/>
  <c r="Q482" i="3"/>
  <c r="P482" i="3"/>
  <c r="O482" i="3"/>
  <c r="J482" i="3"/>
  <c r="I482" i="3"/>
  <c r="H482" i="3"/>
  <c r="G482" i="3"/>
  <c r="D482" i="3"/>
  <c r="C482" i="3"/>
  <c r="B482" i="3"/>
  <c r="Q475" i="3"/>
  <c r="O475" i="3"/>
  <c r="F475" i="3"/>
</calcChain>
</file>

<file path=xl/sharedStrings.xml><?xml version="1.0" encoding="utf-8"?>
<sst xmlns="http://schemas.openxmlformats.org/spreadsheetml/2006/main" count="2530" uniqueCount="280">
  <si>
    <t>Materia
gas naturale</t>
  </si>
  <si>
    <t>Trasporto
e gestione del contatore</t>
  </si>
  <si>
    <t>Oneri di sistema</t>
  </si>
  <si>
    <t>CCR</t>
  </si>
  <si>
    <t>QVD</t>
  </si>
  <si>
    <t>τ1</t>
  </si>
  <si>
    <t>τ3</t>
  </si>
  <si>
    <t>QT</t>
  </si>
  <si>
    <t>RS</t>
  </si>
  <si>
    <t>UG1</t>
  </si>
  <si>
    <t>ST</t>
  </si>
  <si>
    <t>VR</t>
  </si>
  <si>
    <t>CE</t>
  </si>
  <si>
    <t>RE</t>
  </si>
  <si>
    <t>UG2</t>
  </si>
  <si>
    <t>UG3</t>
  </si>
  <si>
    <t>Quota energia (euro/smc)</t>
  </si>
  <si>
    <t>consumo Smc/anno: da 0 a 120</t>
  </si>
  <si>
    <t>da 121 a 480</t>
  </si>
  <si>
    <t>da 481 a 1.560</t>
  </si>
  <si>
    <t>da 1.561 a 5.000</t>
  </si>
  <si>
    <t>da 5.001 a 80.000</t>
  </si>
  <si>
    <t>da 80.001 a 200.000</t>
  </si>
  <si>
    <t>Quota fissa (euro/anno)</t>
  </si>
  <si>
    <t>classe da G10 a G40</t>
  </si>
  <si>
    <t>classe oltre G40</t>
  </si>
  <si>
    <t>Sconto bolletta elettronica</t>
  </si>
  <si>
    <t>Ai clienti che ricevono la bolletta in formato elettronico e la pagano con addebito automatico è applicato uno sconto di 5,40 euro/anno.</t>
  </si>
  <si>
    <t>Verbrauch Sm³/Jahr: von 0 bis 120</t>
  </si>
  <si>
    <t>von 121 bis 480</t>
  </si>
  <si>
    <t>von 481 bis 1.560</t>
  </si>
  <si>
    <t>von 1.561 bis 5.000</t>
  </si>
  <si>
    <t>von 5.001 bis 80.000</t>
  </si>
  <si>
    <t>von 80.001 bis 200.000</t>
  </si>
  <si>
    <t>Klasse vonG10 bis G40</t>
  </si>
  <si>
    <t>Klasse über G40</t>
  </si>
  <si>
    <t>Fixquote (Euro/Jahr)</t>
  </si>
  <si>
    <t>Rabatt elektronische Rechnung</t>
  </si>
  <si>
    <t>Kunden, die die Rechnung elektronisch erhalten und mit automatischer Abrechnung bezahlen, erhalten einen Rabatt von 5,40 Euro/Jahr.</t>
  </si>
  <si>
    <t>Transport und 
Verwaltung des Zählers</t>
  </si>
  <si>
    <t>Energiequote (Euro/sm³)</t>
  </si>
  <si>
    <t xml:space="preserve"> Materie 
Erdgas</t>
  </si>
  <si>
    <t>Condizioni economiche Servizio di Tutela della Vulnerabilità</t>
  </si>
  <si>
    <t>Wirtschfatliche Bedingungen geschützter Dienst für Schutzbedürftige</t>
  </si>
  <si>
    <t>System-aufwendungen</t>
  </si>
  <si>
    <t xml:space="preserve">- </t>
  </si>
  <si>
    <t>Note</t>
  </si>
  <si>
    <t>gennaio 2024</t>
  </si>
  <si>
    <t>La classe del contatore è individuabile in bolletta</t>
  </si>
  <si>
    <t>portata contatore: classe fino a G6</t>
  </si>
  <si>
    <t xml:space="preserve"> Ambito nord orientale: Lombardia, Trentino-Alto Adige, Veneto, Friuli-Venezia Giulia, Emilia-Romagna</t>
  </si>
  <si>
    <t>Durchflussmenge Zähler: Klasse bis G6</t>
  </si>
  <si>
    <t>Jänner 2024</t>
  </si>
  <si>
    <t>Nordöstliches Gebiet: Lombardia, Trentino-Südtirol, Veneto, Friuli-Venezia Giulia, Emilia-Romagna</t>
  </si>
  <si>
    <t>dicembre 2023</t>
  </si>
  <si>
    <t>CONDIZIONI ECONOMICHE PASSATE</t>
  </si>
  <si>
    <t>Vergangene Wirtschaftliche Bedingungen</t>
  </si>
  <si>
    <t>Dezember 2023</t>
  </si>
  <si>
    <t>Comune</t>
  </si>
  <si>
    <t>REMI</t>
  </si>
  <si>
    <t>PCS</t>
  </si>
  <si>
    <t>Aldino</t>
  </si>
  <si>
    <t>Badia</t>
  </si>
  <si>
    <t>Trento</t>
  </si>
  <si>
    <t>Andriano</t>
  </si>
  <si>
    <t>Caines</t>
  </si>
  <si>
    <t>Cermes</t>
  </si>
  <si>
    <t>Moena</t>
  </si>
  <si>
    <t>Gargazzone</t>
  </si>
  <si>
    <t>Nalles</t>
  </si>
  <si>
    <t>Rifiano</t>
  </si>
  <si>
    <t>Tesimo</t>
  </si>
  <si>
    <t>Lana</t>
  </si>
  <si>
    <t>Merano</t>
  </si>
  <si>
    <t>Postal</t>
  </si>
  <si>
    <t>Scena</t>
  </si>
  <si>
    <t>Terlano</t>
  </si>
  <si>
    <t>Tirolo</t>
  </si>
  <si>
    <t>Castelbello-Ciardes</t>
  </si>
  <si>
    <t>Marlengo</t>
  </si>
  <si>
    <t>Parcines</t>
  </si>
  <si>
    <t>Lagundo</t>
  </si>
  <si>
    <t>Naturno</t>
  </si>
  <si>
    <t>Plaus</t>
  </si>
  <si>
    <t>Silandro</t>
  </si>
  <si>
    <t>Bolzano</t>
  </si>
  <si>
    <t>Vandoies</t>
  </si>
  <si>
    <t>Brunico</t>
  </si>
  <si>
    <t>Campo Tures</t>
  </si>
  <si>
    <t>Bressanone</t>
  </si>
  <si>
    <t>Barbiano</t>
  </si>
  <si>
    <t>Laion</t>
  </si>
  <si>
    <t>Montagna</t>
  </si>
  <si>
    <t>Ora</t>
  </si>
  <si>
    <t>Ponte Gardena</t>
  </si>
  <si>
    <t>Salorno</t>
  </si>
  <si>
    <t>Villandro</t>
  </si>
  <si>
    <t>Chiusa</t>
  </si>
  <si>
    <t>Egna</t>
  </si>
  <si>
    <t>Ortisei</t>
  </si>
  <si>
    <t>Castelrotto</t>
  </si>
  <si>
    <t>Nova Ponente</t>
  </si>
  <si>
    <t>Chienes</t>
  </si>
  <si>
    <t>Renon</t>
  </si>
  <si>
    <t>Bronzolo</t>
  </si>
  <si>
    <t>Vadena</t>
  </si>
  <si>
    <t>Arco</t>
  </si>
  <si>
    <t>Laives</t>
  </si>
  <si>
    <t>Levico Terme</t>
  </si>
  <si>
    <t>Falzes</t>
  </si>
  <si>
    <t>La Valle</t>
  </si>
  <si>
    <t>Marebbe</t>
  </si>
  <si>
    <t>Santa Cristina Valgardena</t>
  </si>
  <si>
    <t>Gemeinde</t>
  </si>
  <si>
    <t>Aldein</t>
  </si>
  <si>
    <t>Andrain</t>
  </si>
  <si>
    <t>Eppan an der Weinstraße</t>
  </si>
  <si>
    <t>Abtei</t>
  </si>
  <si>
    <t>Barbian</t>
  </si>
  <si>
    <t>Bozen</t>
  </si>
  <si>
    <t>Branzoll</t>
  </si>
  <si>
    <t>Bruneck</t>
  </si>
  <si>
    <t>Kuens</t>
  </si>
  <si>
    <t>Kaltern an der Weinstraße</t>
  </si>
  <si>
    <t>Sand in Taufers</t>
  </si>
  <si>
    <t>Kastelbell-Tschars</t>
  </si>
  <si>
    <t>Kastelruth</t>
  </si>
  <si>
    <t>Tscherms</t>
  </si>
  <si>
    <t>Klausen</t>
  </si>
  <si>
    <t>Kiens</t>
  </si>
  <si>
    <t>Karneid</t>
  </si>
  <si>
    <t>Kurtatsch an der Weinstraße</t>
  </si>
  <si>
    <t>Kurtinig an der Weinstraße</t>
  </si>
  <si>
    <t>Corvara</t>
  </si>
  <si>
    <t>Neumarkt</t>
  </si>
  <si>
    <t>Pfalzen</t>
  </si>
  <si>
    <t>Völs am Schlerm</t>
  </si>
  <si>
    <t>Gargazon</t>
  </si>
  <si>
    <t>Wengen</t>
  </si>
  <si>
    <t>Algund</t>
  </si>
  <si>
    <t>Lajen</t>
  </si>
  <si>
    <t>Leifers</t>
  </si>
  <si>
    <t>Enneberg</t>
  </si>
  <si>
    <t>Marling</t>
  </si>
  <si>
    <t>Meran</t>
  </si>
  <si>
    <t>Nals</t>
  </si>
  <si>
    <t>Naturns</t>
  </si>
  <si>
    <t>Deutschnofen</t>
  </si>
  <si>
    <t>Auer</t>
  </si>
  <si>
    <t>St. Ulrich in Gröden</t>
  </si>
  <si>
    <t>Partschins</t>
  </si>
  <si>
    <t>Waidbruck</t>
  </si>
  <si>
    <t>Burgstall</t>
  </si>
  <si>
    <t>Ritten</t>
  </si>
  <si>
    <t>Riffian</t>
  </si>
  <si>
    <t>Mühlbach</t>
  </si>
  <si>
    <t>Salurn an der Weinstraße</t>
  </si>
  <si>
    <t>St. Leonhard in Passeier</t>
  </si>
  <si>
    <t>St. Lorenzen</t>
  </si>
  <si>
    <t>St. Martin in Thurn</t>
  </si>
  <si>
    <t>St. Martin in Passeier</t>
  </si>
  <si>
    <t>St. Christina in Gröden</t>
  </si>
  <si>
    <t>Schenna</t>
  </si>
  <si>
    <t>Wolkenstein in Gröden</t>
  </si>
  <si>
    <t>Schlanders</t>
  </si>
  <si>
    <t>Terlan</t>
  </si>
  <si>
    <t>Tramin an der Weinstrße</t>
  </si>
  <si>
    <t>Tisens</t>
  </si>
  <si>
    <t>Tirol</t>
  </si>
  <si>
    <t>Pfatten</t>
  </si>
  <si>
    <t>Vintl</t>
  </si>
  <si>
    <t>Villanders</t>
  </si>
  <si>
    <t>Cornedo All'Isarco</t>
  </si>
  <si>
    <t>Cortaccia Sulla Strada Del Vino</t>
  </si>
  <si>
    <t>Corvara In Badia</t>
  </si>
  <si>
    <t>Fiè Allo Sciliar</t>
  </si>
  <si>
    <t>Livinallongo Del Col Di Lana</t>
  </si>
  <si>
    <t>Magrè Sulla Strada Del Vino</t>
  </si>
  <si>
    <t>Rio Di Pusteria</t>
  </si>
  <si>
    <t>San Lorenzo Di Sebato</t>
  </si>
  <si>
    <t>San Martino In Passiria</t>
  </si>
  <si>
    <t>Selva Di Val Gardena</t>
  </si>
  <si>
    <t>Termeno Sulla Strada Del Vino</t>
  </si>
  <si>
    <t>Brixen</t>
  </si>
  <si>
    <t>Löweneck</t>
  </si>
  <si>
    <t>Monatan</t>
  </si>
  <si>
    <t>San Leonardo in Passiria</t>
  </si>
  <si>
    <t>San Martino in Badia</t>
  </si>
  <si>
    <t>PCS 2023</t>
  </si>
  <si>
    <t>Laghetti</t>
  </si>
  <si>
    <t>Monte San Pietro</t>
  </si>
  <si>
    <t>Dro</t>
  </si>
  <si>
    <t>Appiano sulla strada del Vino</t>
  </si>
  <si>
    <t>Caldaro sulla strada del Vino</t>
  </si>
  <si>
    <t>Laag</t>
  </si>
  <si>
    <t>Margreid an der Weinstraße</t>
  </si>
  <si>
    <t>Trient</t>
  </si>
  <si>
    <t>Cortina sulla strada del Vino</t>
  </si>
  <si>
    <t>I seguenti valori sono validi con un PCS di 38,52 MJ/Smc. Necessario selezionare il proprio Comune di riferimento</t>
  </si>
  <si>
    <t>Die folgenden Werte sind gültig bei einem PCS von 38,52. Es ist nötig Ihre Gemeinde auszuwählen</t>
  </si>
  <si>
    <t>PCS 2022</t>
  </si>
  <si>
    <t>Die Zählerklasse ist auf der Rechnung zu finden</t>
  </si>
  <si>
    <t>febbraio 2024</t>
  </si>
  <si>
    <t>Februar 2024</t>
  </si>
  <si>
    <t>marzo 2024</t>
  </si>
  <si>
    <t>März 2024</t>
  </si>
  <si>
    <t>aprile 2024</t>
  </si>
  <si>
    <t>April 2024</t>
  </si>
  <si>
    <t>Mai 2024</t>
  </si>
  <si>
    <t>maggio 2024</t>
  </si>
  <si>
    <t>Juni 2024</t>
  </si>
  <si>
    <t>giugno 2024</t>
  </si>
  <si>
    <t>luglio 2024</t>
  </si>
  <si>
    <t>Juli 2024</t>
  </si>
  <si>
    <t>August 2024</t>
  </si>
  <si>
    <t>agosto 2024</t>
  </si>
  <si>
    <t>settembre 2024</t>
  </si>
  <si>
    <t>September 2024</t>
  </si>
  <si>
    <t>ottobre 2024</t>
  </si>
  <si>
    <t>novembre 2024</t>
  </si>
  <si>
    <t>Oktober 2024</t>
  </si>
  <si>
    <t>November 2024</t>
  </si>
  <si>
    <t>dicembre 2024</t>
  </si>
  <si>
    <t>Dezember 2024</t>
  </si>
  <si>
    <t>gennaio 2025</t>
  </si>
  <si>
    <t>Meltina</t>
  </si>
  <si>
    <t>Mölten</t>
  </si>
  <si>
    <t>San Genesio</t>
  </si>
  <si>
    <t>Jenesien</t>
  </si>
  <si>
    <t>Avelengo</t>
  </si>
  <si>
    <t>Hafling</t>
  </si>
  <si>
    <t>Castelnuovo Rangone</t>
  </si>
  <si>
    <t>Sarentino</t>
  </si>
  <si>
    <t>Sarnthein</t>
  </si>
  <si>
    <t>Naz-Sciaves</t>
  </si>
  <si>
    <t>Natz-Schabs</t>
  </si>
  <si>
    <t>San Michele All'Adige</t>
  </si>
  <si>
    <t>St. Micheal an der Etsch</t>
  </si>
  <si>
    <t>Vipiteno</t>
  </si>
  <si>
    <t>Sterzing</t>
  </si>
  <si>
    <t>Lasa</t>
  </si>
  <si>
    <t>Laas</t>
  </si>
  <si>
    <t>Sesto</t>
  </si>
  <si>
    <t>Sexten</t>
  </si>
  <si>
    <t>Laces</t>
  </si>
  <si>
    <t>Latsch</t>
  </si>
  <si>
    <t>Feldthurns</t>
  </si>
  <si>
    <t>Velturno</t>
  </si>
  <si>
    <t>PCS 2024</t>
  </si>
  <si>
    <t>febbraio 2025</t>
  </si>
  <si>
    <t>marzo 2025</t>
  </si>
  <si>
    <t>aprile 2025</t>
  </si>
  <si>
    <t>maggio 2025</t>
  </si>
  <si>
    <t>giugno 2025</t>
  </si>
  <si>
    <t>Juni 2025</t>
  </si>
  <si>
    <t>Mai 2025</t>
  </si>
  <si>
    <t>April 2025</t>
  </si>
  <si>
    <t>März 2025</t>
  </si>
  <si>
    <t>Febrauar 2025</t>
  </si>
  <si>
    <t>Januar 2025</t>
  </si>
  <si>
    <t>luglio 2025</t>
  </si>
  <si>
    <t>Juli 2025</t>
  </si>
  <si>
    <t>agosto 2025</t>
  </si>
  <si>
    <t>August 2025</t>
  </si>
  <si>
    <t>settembre 2025</t>
  </si>
  <si>
    <t>September 2025</t>
  </si>
  <si>
    <t>ottobre 2025</t>
  </si>
  <si>
    <t>Oktober 2025</t>
  </si>
  <si>
    <t>novembre 2025</t>
  </si>
  <si>
    <t>November 2025</t>
  </si>
  <si>
    <t>dicembre 2025</t>
  </si>
  <si>
    <t>Dezember 2025</t>
  </si>
  <si>
    <t>gennaio 2026</t>
  </si>
  <si>
    <r>
      <t>C</t>
    </r>
    <r>
      <rPr>
        <i/>
        <sz val="20"/>
        <color indexed="23"/>
        <rFont val="Fira Sans"/>
        <family val="2"/>
      </rPr>
      <t>MEMm</t>
    </r>
  </si>
  <si>
    <t>PCS 2025</t>
  </si>
  <si>
    <t>febbraio 2026</t>
  </si>
  <si>
    <t>Februar 2026</t>
  </si>
  <si>
    <t>Januar 2026</t>
  </si>
  <si>
    <t>marzo 2026</t>
  </si>
  <si>
    <t>März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</si>
</sst>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64" formatCode="0.000000_ ;\-0.000000\ "/>
    <numFmt numFmtId="165" formatCode="#,##0.000000"/>
    <numFmt numFmtId="166" formatCode="#,##0.000000_ ;\-#,##0.000000\ "/>
    <numFmt numFmtId="167" formatCode="#,##0.00_ ;\-#,##0.00\ "/>
    <numFmt numFmtId="168" formatCode="0.00_ ;\-0.00\ "/>
    <numFmt numFmtId="169" formatCode="[$-F800]dddd\,\ mmmm\ dd\,\ yyyy"/>
    <numFmt numFmtId="170" formatCode="0.00000_ ;\-0.0000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Fira Sans"/>
      <family val="2"/>
    </font>
    <font>
      <sz val="10"/>
      <name val="Arial"/>
      <family val="2"/>
    </font>
    <font>
      <b/>
      <u/>
      <sz val="36"/>
      <color theme="1"/>
      <name val="Fira Sans"/>
      <family val="2"/>
    </font>
    <font>
      <sz val="22"/>
      <color theme="1"/>
      <name val="Fira Sans"/>
      <family val="2"/>
    </font>
    <font>
      <sz val="20"/>
      <color theme="1"/>
      <name val="Fira Sans"/>
      <family val="2"/>
    </font>
    <font>
      <b/>
      <sz val="20"/>
      <name val="Fira Sans"/>
      <family val="2"/>
    </font>
    <font>
      <b/>
      <sz val="28"/>
      <name val="Fira Sans"/>
      <family val="2"/>
    </font>
    <font>
      <sz val="20"/>
      <name val="Fira Sans"/>
      <family val="2"/>
    </font>
    <font>
      <i/>
      <sz val="20"/>
      <color theme="0" tint="-0.499984740745262"/>
      <name val="Fira Sans"/>
      <family val="2"/>
    </font>
    <font>
      <i/>
      <sz val="20"/>
      <color indexed="23"/>
      <name val="Fira Sans"/>
      <family val="2"/>
    </font>
    <font>
      <sz val="20"/>
      <color theme="0" tint="-0.499984740745262"/>
      <name val="Fira Sans"/>
      <family val="2"/>
    </font>
    <font>
      <b/>
      <i/>
      <sz val="20"/>
      <name val="Fira Sans"/>
      <family val="2"/>
    </font>
    <font>
      <i/>
      <sz val="20"/>
      <name val="Fira Sans"/>
      <family val="2"/>
    </font>
    <font>
      <b/>
      <sz val="26"/>
      <color rgb="FFFF0000"/>
      <name val="Fira Sans"/>
      <family val="2"/>
    </font>
    <font>
      <b/>
      <sz val="26"/>
      <color theme="1"/>
      <name val="Fira Sans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41" fontId="2" fillId="0" borderId="0" applyFont="0" applyFill="0" applyBorder="0" applyAlignment="0" applyProtection="0"/>
  </cellStyleXfs>
  <cellXfs count="119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5" xfId="0" applyFont="1" applyBorder="1"/>
    <xf numFmtId="0" fontId="4" fillId="0" borderId="5" xfId="0" applyFont="1" applyBorder="1" applyProtection="1">
      <protection hidden="1"/>
    </xf>
    <xf numFmtId="0" fontId="1" fillId="0" borderId="0" xfId="0" applyFont="1"/>
    <xf numFmtId="0" fontId="6" fillId="3" borderId="0" xfId="0" applyFont="1" applyFill="1" applyAlignment="1">
      <alignment horizontal="left" vertical="center"/>
    </xf>
    <xf numFmtId="4" fontId="8" fillId="3" borderId="0" xfId="0" applyNumberFormat="1" applyFont="1" applyFill="1" applyAlignment="1">
      <alignment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/>
    </xf>
    <xf numFmtId="164" fontId="11" fillId="0" borderId="7" xfId="0" applyNumberFormat="1" applyFont="1" applyBorder="1" applyAlignment="1">
      <alignment horizontal="right" vertical="center"/>
    </xf>
    <xf numFmtId="164" fontId="11" fillId="0" borderId="1" xfId="0" applyNumberFormat="1" applyFont="1" applyBorder="1" applyAlignment="1">
      <alignment horizontal="right" vertical="center"/>
    </xf>
    <xf numFmtId="164" fontId="8" fillId="0" borderId="7" xfId="0" applyNumberFormat="1" applyFont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0" fontId="8" fillId="0" borderId="2" xfId="0" applyFont="1" applyBorder="1" applyAlignment="1">
      <alignment vertical="center"/>
    </xf>
    <xf numFmtId="165" fontId="8" fillId="3" borderId="2" xfId="0" applyNumberFormat="1" applyFont="1" applyFill="1" applyBorder="1" applyAlignment="1">
      <alignment horizontal="right" vertical="center"/>
    </xf>
    <xf numFmtId="164" fontId="9" fillId="0" borderId="0" xfId="0" applyNumberFormat="1" applyFont="1" applyAlignment="1" applyProtection="1">
      <alignment horizontal="right" vertical="center"/>
      <protection hidden="1"/>
    </xf>
    <xf numFmtId="164" fontId="8" fillId="0" borderId="2" xfId="0" applyNumberFormat="1" applyFont="1" applyBorder="1" applyAlignment="1" applyProtection="1">
      <alignment vertical="center"/>
      <protection hidden="1"/>
    </xf>
    <xf numFmtId="164" fontId="9" fillId="0" borderId="2" xfId="0" applyNumberFormat="1" applyFont="1" applyBorder="1" applyAlignment="1" applyProtection="1">
      <alignment horizontal="right" vertical="center"/>
      <protection hidden="1"/>
    </xf>
    <xf numFmtId="166" fontId="8" fillId="0" borderId="2" xfId="0" applyNumberFormat="1" applyFont="1" applyBorder="1" applyAlignment="1" applyProtection="1">
      <alignment vertical="center"/>
      <protection hidden="1"/>
    </xf>
    <xf numFmtId="164" fontId="9" fillId="0" borderId="3" xfId="0" applyNumberFormat="1" applyFont="1" applyBorder="1" applyAlignment="1" applyProtection="1">
      <alignment horizontal="right" vertical="center"/>
      <protection hidden="1"/>
    </xf>
    <xf numFmtId="0" fontId="6" fillId="3" borderId="12" xfId="0" applyFont="1" applyFill="1" applyBorder="1" applyAlignment="1">
      <alignment vertical="center"/>
    </xf>
    <xf numFmtId="167" fontId="9" fillId="0" borderId="1" xfId="0" applyNumberFormat="1" applyFont="1" applyBorder="1" applyAlignment="1" applyProtection="1">
      <alignment horizontal="right" vertical="center"/>
      <protection hidden="1"/>
    </xf>
    <xf numFmtId="167" fontId="9" fillId="0" borderId="13" xfId="0" applyNumberFormat="1" applyFont="1" applyBorder="1" applyAlignment="1" applyProtection="1">
      <alignment horizontal="right" vertical="center"/>
      <protection hidden="1"/>
    </xf>
    <xf numFmtId="167" fontId="8" fillId="0" borderId="1" xfId="0" applyNumberFormat="1" applyFont="1" applyBorder="1" applyAlignment="1" applyProtection="1">
      <alignment vertical="center"/>
      <protection hidden="1"/>
    </xf>
    <xf numFmtId="167" fontId="9" fillId="0" borderId="12" xfId="0" applyNumberFormat="1" applyFont="1" applyBorder="1" applyAlignment="1" applyProtection="1">
      <alignment horizontal="right" vertical="center"/>
      <protection hidden="1"/>
    </xf>
    <xf numFmtId="167" fontId="9" fillId="0" borderId="7" xfId="0" applyNumberFormat="1" applyFont="1" applyBorder="1" applyAlignment="1" applyProtection="1">
      <alignment horizontal="right" vertical="center"/>
      <protection hidden="1"/>
    </xf>
    <xf numFmtId="0" fontId="8" fillId="0" borderId="1" xfId="0" applyFont="1" applyBorder="1" applyAlignment="1" applyProtection="1">
      <alignment vertical="center"/>
      <protection hidden="1"/>
    </xf>
    <xf numFmtId="165" fontId="8" fillId="3" borderId="9" xfId="0" applyNumberFormat="1" applyFont="1" applyFill="1" applyBorder="1" applyAlignment="1">
      <alignment horizontal="right" vertical="center"/>
    </xf>
    <xf numFmtId="167" fontId="9" fillId="0" borderId="9" xfId="0" applyNumberFormat="1" applyFont="1" applyBorder="1" applyAlignment="1" applyProtection="1">
      <alignment horizontal="right" vertical="center"/>
      <protection hidden="1"/>
    </xf>
    <xf numFmtId="167" fontId="8" fillId="0" borderId="2" xfId="0" applyNumberFormat="1" applyFont="1" applyBorder="1" applyAlignment="1" applyProtection="1">
      <alignment vertical="center"/>
      <protection hidden="1"/>
    </xf>
    <xf numFmtId="165" fontId="8" fillId="3" borderId="11" xfId="0" applyNumberFormat="1" applyFont="1" applyFill="1" applyBorder="1" applyAlignment="1">
      <alignment horizontal="right" vertical="center"/>
    </xf>
    <xf numFmtId="167" fontId="9" fillId="0" borderId="11" xfId="0" applyNumberFormat="1" applyFont="1" applyBorder="1" applyAlignment="1" applyProtection="1">
      <alignment horizontal="right" vertical="center"/>
      <protection hidden="1"/>
    </xf>
    <xf numFmtId="167" fontId="8" fillId="0" borderId="3" xfId="0" applyNumberFormat="1" applyFont="1" applyBorder="1" applyAlignment="1" applyProtection="1">
      <alignment vertical="center"/>
      <protection hidden="1"/>
    </xf>
    <xf numFmtId="0" fontId="12" fillId="3" borderId="5" xfId="1" applyFont="1" applyFill="1" applyBorder="1" applyAlignment="1">
      <alignment vertical="center"/>
    </xf>
    <xf numFmtId="41" fontId="13" fillId="2" borderId="6" xfId="2" quotePrefix="1" applyFont="1" applyFill="1" applyBorder="1" applyAlignment="1" applyProtection="1">
      <alignment horizontal="left" vertical="center" wrapText="1"/>
    </xf>
    <xf numFmtId="41" fontId="13" fillId="2" borderId="14" xfId="2" quotePrefix="1" applyFont="1" applyFill="1" applyBorder="1" applyAlignment="1" applyProtection="1">
      <alignment horizontal="left" vertical="center" wrapText="1"/>
    </xf>
    <xf numFmtId="41" fontId="13" fillId="2" borderId="4" xfId="2" quotePrefix="1" applyFont="1" applyFill="1" applyBorder="1" applyAlignment="1" applyProtection="1">
      <alignment horizontal="left" vertical="center" wrapText="1"/>
    </xf>
    <xf numFmtId="0" fontId="14" fillId="0" borderId="0" xfId="0" applyFont="1"/>
    <xf numFmtId="167" fontId="9" fillId="3" borderId="0" xfId="0" applyNumberFormat="1" applyFont="1" applyFill="1" applyAlignment="1">
      <alignment horizontal="right" vertical="center"/>
    </xf>
    <xf numFmtId="167" fontId="8" fillId="3" borderId="0" xfId="0" applyNumberFormat="1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15" fillId="0" borderId="0" xfId="0" applyFont="1"/>
    <xf numFmtId="164" fontId="11" fillId="0" borderId="2" xfId="0" applyNumberFormat="1" applyFont="1" applyBorder="1" applyAlignment="1" applyProtection="1">
      <alignment vertical="center"/>
      <protection hidden="1"/>
    </xf>
    <xf numFmtId="0" fontId="12" fillId="3" borderId="6" xfId="1" applyFont="1" applyFill="1" applyBorder="1" applyAlignment="1">
      <alignment vertical="center"/>
    </xf>
    <xf numFmtId="164" fontId="11" fillId="3" borderId="7" xfId="0" applyNumberFormat="1" applyFont="1" applyFill="1" applyBorder="1" applyAlignment="1">
      <alignment horizontal="right" vertical="center"/>
    </xf>
    <xf numFmtId="164" fontId="11" fillId="3" borderId="1" xfId="0" applyNumberFormat="1" applyFont="1" applyFill="1" applyBorder="1" applyAlignment="1">
      <alignment horizontal="right" vertical="center"/>
    </xf>
    <xf numFmtId="164" fontId="8" fillId="3" borderId="7" xfId="0" applyNumberFormat="1" applyFont="1" applyFill="1" applyBorder="1" applyAlignment="1">
      <alignment vertical="center"/>
    </xf>
    <xf numFmtId="164" fontId="8" fillId="3" borderId="1" xfId="0" applyNumberFormat="1" applyFont="1" applyFill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164" fontId="9" fillId="3" borderId="0" xfId="0" applyNumberFormat="1" applyFont="1" applyFill="1" applyAlignment="1" applyProtection="1">
      <alignment horizontal="right" vertical="center"/>
      <protection hidden="1"/>
    </xf>
    <xf numFmtId="164" fontId="8" fillId="3" borderId="2" xfId="0" applyNumberFormat="1" applyFont="1" applyFill="1" applyBorder="1" applyAlignment="1" applyProtection="1">
      <alignment vertical="center"/>
      <protection hidden="1"/>
    </xf>
    <xf numFmtId="164" fontId="9" fillId="3" borderId="2" xfId="0" applyNumberFormat="1" applyFont="1" applyFill="1" applyBorder="1" applyAlignment="1" applyProtection="1">
      <alignment vertical="center"/>
      <protection hidden="1"/>
    </xf>
    <xf numFmtId="167" fontId="9" fillId="3" borderId="1" xfId="0" applyNumberFormat="1" applyFont="1" applyFill="1" applyBorder="1" applyAlignment="1" applyProtection="1">
      <alignment horizontal="right" vertical="center"/>
      <protection hidden="1"/>
    </xf>
    <xf numFmtId="167" fontId="9" fillId="3" borderId="13" xfId="0" applyNumberFormat="1" applyFont="1" applyFill="1" applyBorder="1" applyAlignment="1" applyProtection="1">
      <alignment horizontal="right" vertical="center"/>
      <protection hidden="1"/>
    </xf>
    <xf numFmtId="167" fontId="8" fillId="3" borderId="1" xfId="0" applyNumberFormat="1" applyFont="1" applyFill="1" applyBorder="1" applyAlignment="1" applyProtection="1">
      <alignment vertical="center"/>
      <protection hidden="1"/>
    </xf>
    <xf numFmtId="167" fontId="9" fillId="3" borderId="12" xfId="0" applyNumberFormat="1" applyFont="1" applyFill="1" applyBorder="1" applyAlignment="1" applyProtection="1">
      <alignment horizontal="right" vertical="center"/>
      <protection hidden="1"/>
    </xf>
    <xf numFmtId="167" fontId="9" fillId="3" borderId="7" xfId="0" applyNumberFormat="1" applyFont="1" applyFill="1" applyBorder="1" applyAlignment="1" applyProtection="1">
      <alignment horizontal="right" vertical="center"/>
      <protection hidden="1"/>
    </xf>
    <xf numFmtId="0" fontId="8" fillId="3" borderId="1" xfId="0" applyFont="1" applyFill="1" applyBorder="1" applyAlignment="1" applyProtection="1">
      <alignment vertical="center"/>
      <protection hidden="1"/>
    </xf>
    <xf numFmtId="168" fontId="9" fillId="3" borderId="0" xfId="0" applyNumberFormat="1" applyFont="1" applyFill="1" applyAlignment="1" applyProtection="1">
      <alignment horizontal="right" vertical="center"/>
      <protection hidden="1"/>
    </xf>
    <xf numFmtId="168" fontId="8" fillId="3" borderId="2" xfId="0" applyNumberFormat="1" applyFont="1" applyFill="1" applyBorder="1" applyAlignment="1" applyProtection="1">
      <alignment vertical="center"/>
      <protection hidden="1"/>
    </xf>
    <xf numFmtId="164" fontId="9" fillId="3" borderId="2" xfId="0" applyNumberFormat="1" applyFont="1" applyFill="1" applyBorder="1" applyAlignment="1" applyProtection="1">
      <alignment horizontal="right" vertical="center"/>
      <protection hidden="1"/>
    </xf>
    <xf numFmtId="166" fontId="8" fillId="3" borderId="2" xfId="0" applyNumberFormat="1" applyFont="1" applyFill="1" applyBorder="1" applyAlignment="1" applyProtection="1">
      <alignment vertical="center"/>
      <protection hidden="1"/>
    </xf>
    <xf numFmtId="166" fontId="4" fillId="0" borderId="0" xfId="0" applyNumberFormat="1" applyFont="1"/>
    <xf numFmtId="164" fontId="9" fillId="3" borderId="3" xfId="0" applyNumberFormat="1" applyFont="1" applyFill="1" applyBorder="1" applyAlignment="1" applyProtection="1">
      <alignment horizontal="right" vertical="center"/>
      <protection hidden="1"/>
    </xf>
    <xf numFmtId="167" fontId="9" fillId="3" borderId="9" xfId="0" applyNumberFormat="1" applyFont="1" applyFill="1" applyBorder="1" applyAlignment="1" applyProtection="1">
      <alignment horizontal="right" vertical="center"/>
      <protection hidden="1"/>
    </xf>
    <xf numFmtId="167" fontId="8" fillId="3" borderId="2" xfId="0" applyNumberFormat="1" applyFont="1" applyFill="1" applyBorder="1" applyAlignment="1" applyProtection="1">
      <alignment vertical="center"/>
      <protection hidden="1"/>
    </xf>
    <xf numFmtId="167" fontId="9" fillId="3" borderId="11" xfId="0" applyNumberFormat="1" applyFont="1" applyFill="1" applyBorder="1" applyAlignment="1" applyProtection="1">
      <alignment horizontal="right" vertical="center"/>
      <protection hidden="1"/>
    </xf>
    <xf numFmtId="167" fontId="8" fillId="3" borderId="3" xfId="0" applyNumberFormat="1" applyFont="1" applyFill="1" applyBorder="1" applyAlignment="1" applyProtection="1">
      <alignment vertical="center"/>
      <protection hidden="1"/>
    </xf>
    <xf numFmtId="170" fontId="9" fillId="0" borderId="0" xfId="0" applyNumberFormat="1" applyFont="1" applyAlignment="1" applyProtection="1">
      <alignment horizontal="right" vertical="center"/>
      <protection hidden="1"/>
    </xf>
    <xf numFmtId="167" fontId="9" fillId="0" borderId="2" xfId="0" applyNumberFormat="1" applyFont="1" applyBorder="1" applyAlignment="1" applyProtection="1">
      <alignment horizontal="right" vertical="center"/>
      <protection hidden="1"/>
    </xf>
    <xf numFmtId="167" fontId="9" fillId="0" borderId="3" xfId="0" applyNumberFormat="1" applyFont="1" applyBorder="1" applyAlignment="1" applyProtection="1">
      <alignment horizontal="right" vertical="center"/>
      <protection hidden="1"/>
    </xf>
    <xf numFmtId="166" fontId="9" fillId="0" borderId="2" xfId="0" quotePrefix="1" applyNumberFormat="1" applyFont="1" applyBorder="1" applyAlignment="1" applyProtection="1">
      <alignment horizontal="right" vertical="center"/>
      <protection hidden="1"/>
    </xf>
    <xf numFmtId="166" fontId="9" fillId="0" borderId="3" xfId="0" quotePrefix="1" applyNumberFormat="1" applyFont="1" applyBorder="1" applyAlignment="1" applyProtection="1">
      <alignment horizontal="right" vertical="center"/>
      <protection hidden="1"/>
    </xf>
    <xf numFmtId="167" fontId="8" fillId="0" borderId="2" xfId="0" applyNumberFormat="1" applyFont="1" applyBorder="1" applyAlignment="1" applyProtection="1">
      <alignment horizontal="right" vertical="center"/>
      <protection hidden="1"/>
    </xf>
    <xf numFmtId="167" fontId="8" fillId="0" borderId="3" xfId="0" applyNumberFormat="1" applyFont="1" applyBorder="1" applyAlignment="1" applyProtection="1">
      <alignment horizontal="right" vertical="center"/>
      <protection hidden="1"/>
    </xf>
    <xf numFmtId="41" fontId="13" fillId="2" borderId="6" xfId="2" quotePrefix="1" applyFont="1" applyFill="1" applyBorder="1" applyAlignment="1" applyProtection="1">
      <alignment horizontal="left" vertical="center" wrapText="1"/>
    </xf>
    <xf numFmtId="41" fontId="13" fillId="2" borderId="14" xfId="2" quotePrefix="1" applyFont="1" applyFill="1" applyBorder="1" applyAlignment="1" applyProtection="1">
      <alignment horizontal="left" vertical="center" wrapText="1"/>
    </xf>
    <xf numFmtId="41" fontId="13" fillId="2" borderId="4" xfId="2" quotePrefix="1" applyFont="1" applyFill="1" applyBorder="1" applyAlignment="1" applyProtection="1">
      <alignment horizontal="left" vertical="center" wrapText="1"/>
    </xf>
    <xf numFmtId="166" fontId="9" fillId="0" borderId="2" xfId="0" applyNumberFormat="1" applyFont="1" applyBorder="1" applyAlignment="1" applyProtection="1">
      <alignment horizontal="right" vertical="center"/>
      <protection hidden="1"/>
    </xf>
    <xf numFmtId="166" fontId="9" fillId="0" borderId="3" xfId="0" applyNumberFormat="1" applyFont="1" applyBorder="1" applyAlignment="1" applyProtection="1">
      <alignment horizontal="right" vertical="center"/>
      <protection hidden="1"/>
    </xf>
    <xf numFmtId="0" fontId="6" fillId="2" borderId="5" xfId="0" applyFont="1" applyFill="1" applyBorder="1" applyAlignment="1">
      <alignment horizontal="center" vertical="center"/>
    </xf>
    <xf numFmtId="49" fontId="7" fillId="4" borderId="2" xfId="0" applyNumberFormat="1" applyFont="1" applyFill="1" applyBorder="1" applyAlignment="1">
      <alignment horizontal="center" vertical="center"/>
    </xf>
    <xf numFmtId="49" fontId="7" fillId="4" borderId="3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164" fontId="8" fillId="0" borderId="8" xfId="0" applyNumberFormat="1" applyFont="1" applyBorder="1" applyAlignment="1" applyProtection="1">
      <alignment horizontal="right" vertical="center"/>
      <protection hidden="1"/>
    </xf>
    <xf numFmtId="164" fontId="8" fillId="0" borderId="10" xfId="0" applyNumberFormat="1" applyFont="1" applyBorder="1" applyAlignment="1" applyProtection="1">
      <alignment horizontal="right" vertical="center"/>
      <protection hidden="1"/>
    </xf>
    <xf numFmtId="0" fontId="3" fillId="0" borderId="0" xfId="0" applyFont="1" applyAlignment="1">
      <alignment horizontal="center" vertical="center"/>
    </xf>
    <xf numFmtId="166" fontId="9" fillId="3" borderId="2" xfId="0" applyNumberFormat="1" applyFont="1" applyFill="1" applyBorder="1" applyAlignment="1" applyProtection="1">
      <alignment horizontal="right" vertical="center"/>
      <protection hidden="1"/>
    </xf>
    <xf numFmtId="166" fontId="9" fillId="3" borderId="3" xfId="0" applyNumberFormat="1" applyFont="1" applyFill="1" applyBorder="1" applyAlignment="1" applyProtection="1">
      <alignment horizontal="right" vertical="center"/>
      <protection hidden="1"/>
    </xf>
    <xf numFmtId="166" fontId="9" fillId="3" borderId="2" xfId="0" quotePrefix="1" applyNumberFormat="1" applyFont="1" applyFill="1" applyBorder="1" applyAlignment="1" applyProtection="1">
      <alignment horizontal="right" vertical="center"/>
      <protection hidden="1"/>
    </xf>
    <xf numFmtId="167" fontId="9" fillId="3" borderId="2" xfId="0" applyNumberFormat="1" applyFont="1" applyFill="1" applyBorder="1" applyAlignment="1" applyProtection="1">
      <alignment horizontal="right" vertical="center"/>
      <protection hidden="1"/>
    </xf>
    <xf numFmtId="167" fontId="9" fillId="3" borderId="3" xfId="0" applyNumberFormat="1" applyFont="1" applyFill="1" applyBorder="1" applyAlignment="1" applyProtection="1">
      <alignment horizontal="right" vertical="center"/>
      <protection hidden="1"/>
    </xf>
    <xf numFmtId="167" fontId="8" fillId="3" borderId="2" xfId="0" applyNumberFormat="1" applyFont="1" applyFill="1" applyBorder="1" applyAlignment="1" applyProtection="1">
      <alignment horizontal="right" vertical="center"/>
      <protection hidden="1"/>
    </xf>
    <xf numFmtId="167" fontId="8" fillId="3" borderId="3" xfId="0" applyNumberFormat="1" applyFont="1" applyFill="1" applyBorder="1" applyAlignment="1" applyProtection="1">
      <alignment horizontal="right" vertical="center"/>
      <protection hidden="1"/>
    </xf>
    <xf numFmtId="166" fontId="9" fillId="3" borderId="3" xfId="0" quotePrefix="1" applyNumberFormat="1" applyFont="1" applyFill="1" applyBorder="1" applyAlignment="1" applyProtection="1">
      <alignment horizontal="right" vertical="center"/>
      <protection hidden="1"/>
    </xf>
    <xf numFmtId="0" fontId="5" fillId="5" borderId="5" xfId="0" applyFont="1" applyFill="1" applyBorder="1" applyAlignment="1" applyProtection="1">
      <alignment horizontal="center"/>
      <protection locked="0"/>
    </xf>
    <xf numFmtId="164" fontId="8" fillId="3" borderId="8" xfId="0" applyNumberFormat="1" applyFont="1" applyFill="1" applyBorder="1" applyAlignment="1" applyProtection="1">
      <alignment horizontal="right" vertical="center"/>
      <protection hidden="1"/>
    </xf>
    <xf numFmtId="164" fontId="8" fillId="3" borderId="10" xfId="0" applyNumberFormat="1" applyFont="1" applyFill="1" applyBorder="1" applyAlignment="1" applyProtection="1">
      <alignment horizontal="right" vertical="center"/>
      <protection hidden="1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169" fontId="7" fillId="4" borderId="2" xfId="0" quotePrefix="1" applyNumberFormat="1" applyFont="1" applyFill="1" applyBorder="1" applyAlignment="1">
      <alignment horizontal="center" vertical="center"/>
    </xf>
    <xf numFmtId="169" fontId="7" fillId="4" borderId="2" xfId="0" applyNumberFormat="1" applyFont="1" applyFill="1" applyBorder="1" applyAlignment="1">
      <alignment horizontal="center" vertical="center"/>
    </xf>
    <xf numFmtId="169" fontId="7" fillId="4" borderId="3" xfId="0" applyNumberFormat="1" applyFont="1" applyFill="1" applyBorder="1" applyAlignment="1">
      <alignment horizontal="center" vertical="center"/>
    </xf>
    <xf numFmtId="167" fontId="9" fillId="3" borderId="2" xfId="0" quotePrefix="1" applyNumberFormat="1" applyFont="1" applyFill="1" applyBorder="1" applyAlignment="1" applyProtection="1">
      <alignment horizontal="right" vertical="center"/>
      <protection hidden="1"/>
    </xf>
    <xf numFmtId="0" fontId="6" fillId="2" borderId="6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64" fontId="8" fillId="0" borderId="2" xfId="0" applyNumberFormat="1" applyFont="1" applyBorder="1" applyAlignment="1" applyProtection="1">
      <alignment horizontal="right" vertical="center"/>
      <protection hidden="1"/>
    </xf>
    <xf numFmtId="164" fontId="8" fillId="0" borderId="3" xfId="0" applyNumberFormat="1" applyFont="1" applyBorder="1" applyAlignment="1" applyProtection="1">
      <alignment horizontal="right" vertical="center"/>
      <protection hidden="1"/>
    </xf>
  </cellXfs>
  <cellStyles count="3">
    <cellStyle name="=C:\WINNT35\SYSTEM32\COMMAND.COM" xfId="1" xr:uid="{DD7507EC-FC88-4DA0-B775-1DAD683AF234}"/>
    <cellStyle name="Migliaia [0] 2" xfId="2" xr:uid="{410A1A7E-B8F6-4F7B-97D6-65D9D80C27A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Philipp/condizioni%20economiche/PCS_Convenzionale/SNAM/Pcs_Convenzionale_2024_IT.xlsx" TargetMode="External"/><Relationship Id="rId2" Type="http://schemas.openxmlformats.org/officeDocument/2006/relationships/externalLinkPath" Target="file:///P:\Philipp\condizioni%20economiche\PCS_Convenzionale\SNAM\Pcs_Convenzionale_2024_IT.xlsx" TargetMode="External"/><Relationship Id="rId1" Type="http://schemas.openxmlformats.org/officeDocument/2006/relationships/externalLinkPath" Target="/Philipp/condizioni%20economiche/PCS_Convenzionale/SNAM/Pcs_Convenzionale_2024_IT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Philipp/condizioni%20economiche/PCS_Convenzionale/SNAM/Pcs_Convenzionale_2025_IT.xlsx" TargetMode="External"/><Relationship Id="rId2" Type="http://schemas.openxmlformats.org/officeDocument/2006/relationships/externalLinkPath" Target="file:///P:\Philipp\condizioni%20economiche\PCS_Convenzionale\SNAM\Pcs_Convenzionale_2025_IT.xlsx" TargetMode="External"/><Relationship Id="rId1" Type="http://schemas.openxmlformats.org/officeDocument/2006/relationships/externalLinkPath" Target="/Philipp/condizioni%20economiche/PCS_Convenzionale/SNAM/Pcs_Convenzionale_2025_I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Foglio1"/>
    </sheetNames>
    <sheetDataSet>
      <sheetData sheetId="0">
        <row r="7">
          <cell r="A7">
            <v>30140601</v>
          </cell>
          <cell r="F7">
            <v>39.682700000000004</v>
          </cell>
        </row>
        <row r="8">
          <cell r="A8">
            <v>30409201</v>
          </cell>
          <cell r="F8">
            <v>39.617899999999999</v>
          </cell>
        </row>
        <row r="9">
          <cell r="A9">
            <v>31635201</v>
          </cell>
          <cell r="F9">
            <v>39.290999999999997</v>
          </cell>
        </row>
        <row r="10">
          <cell r="A10">
            <v>34192001</v>
          </cell>
          <cell r="F10">
            <v>39.366500000000002</v>
          </cell>
        </row>
        <row r="11">
          <cell r="A11">
            <v>34194101</v>
          </cell>
          <cell r="F11">
            <v>39.6173</v>
          </cell>
        </row>
        <row r="12">
          <cell r="A12">
            <v>34195001</v>
          </cell>
          <cell r="F12">
            <v>39.328299999999999</v>
          </cell>
        </row>
        <row r="13">
          <cell r="A13">
            <v>34195401</v>
          </cell>
          <cell r="F13">
            <v>39.362200000000001</v>
          </cell>
        </row>
        <row r="14">
          <cell r="A14">
            <v>34195601</v>
          </cell>
          <cell r="F14">
            <v>39.345600000000005</v>
          </cell>
        </row>
        <row r="15">
          <cell r="A15">
            <v>34196500</v>
          </cell>
          <cell r="F15">
            <v>39.479100000000003</v>
          </cell>
        </row>
        <row r="16">
          <cell r="A16">
            <v>34196601</v>
          </cell>
          <cell r="F16">
            <v>39.395699999999998</v>
          </cell>
        </row>
        <row r="17">
          <cell r="A17">
            <v>34197301</v>
          </cell>
          <cell r="F17">
            <v>39.339100000000002</v>
          </cell>
        </row>
        <row r="18">
          <cell r="A18">
            <v>34199201</v>
          </cell>
          <cell r="F18">
            <v>39.652200000000001</v>
          </cell>
        </row>
        <row r="19">
          <cell r="A19">
            <v>34200001</v>
          </cell>
          <cell r="F19">
            <v>39.418700000000001</v>
          </cell>
        </row>
        <row r="20">
          <cell r="A20">
            <v>34200301</v>
          </cell>
          <cell r="F20">
            <v>39.357799999999997</v>
          </cell>
        </row>
        <row r="21">
          <cell r="A21">
            <v>34201601</v>
          </cell>
          <cell r="F21">
            <v>39.367199999999997</v>
          </cell>
        </row>
        <row r="22">
          <cell r="A22">
            <v>34203000</v>
          </cell>
          <cell r="F22">
            <v>39.252800000000001</v>
          </cell>
        </row>
        <row r="23">
          <cell r="A23">
            <v>34203200</v>
          </cell>
          <cell r="F23">
            <v>39.395299999999999</v>
          </cell>
        </row>
        <row r="24">
          <cell r="A24">
            <v>34206801</v>
          </cell>
          <cell r="F24">
            <v>39.367600000000003</v>
          </cell>
        </row>
        <row r="25">
          <cell r="A25">
            <v>34207501</v>
          </cell>
          <cell r="F25">
            <v>39.389499999999998</v>
          </cell>
        </row>
        <row r="26">
          <cell r="A26">
            <v>34208301</v>
          </cell>
          <cell r="F26">
            <v>39.340499999999999</v>
          </cell>
        </row>
        <row r="27">
          <cell r="A27">
            <v>34209201</v>
          </cell>
          <cell r="F27">
            <v>39.366100000000003</v>
          </cell>
        </row>
        <row r="28">
          <cell r="A28">
            <v>34209800</v>
          </cell>
          <cell r="F28">
            <v>39.226399999999998</v>
          </cell>
        </row>
        <row r="29">
          <cell r="A29">
            <v>34210001</v>
          </cell>
          <cell r="F29">
            <v>39.400699999999993</v>
          </cell>
        </row>
        <row r="30">
          <cell r="A30">
            <v>34210301</v>
          </cell>
          <cell r="F30">
            <v>39.393900000000002</v>
          </cell>
        </row>
        <row r="31">
          <cell r="A31">
            <v>34212401</v>
          </cell>
          <cell r="F31">
            <v>39.355699999999999</v>
          </cell>
        </row>
        <row r="32">
          <cell r="A32">
            <v>34213200</v>
          </cell>
          <cell r="F32">
            <v>39.285199999999996</v>
          </cell>
        </row>
        <row r="33">
          <cell r="A33">
            <v>34214401</v>
          </cell>
          <cell r="F33">
            <v>39.590299999999999</v>
          </cell>
        </row>
        <row r="34">
          <cell r="A34">
            <v>34214901</v>
          </cell>
          <cell r="F34">
            <v>39.402100000000004</v>
          </cell>
        </row>
        <row r="35">
          <cell r="A35">
            <v>34215101</v>
          </cell>
          <cell r="F35">
            <v>39.363199999999999</v>
          </cell>
        </row>
        <row r="36">
          <cell r="A36">
            <v>34216001</v>
          </cell>
          <cell r="F36">
            <v>39.595999999999997</v>
          </cell>
        </row>
        <row r="37">
          <cell r="A37">
            <v>34216701</v>
          </cell>
          <cell r="F37">
            <v>39.3416</v>
          </cell>
        </row>
        <row r="38">
          <cell r="A38">
            <v>34217200</v>
          </cell>
          <cell r="F38">
            <v>39.570800000000006</v>
          </cell>
        </row>
        <row r="39">
          <cell r="A39">
            <v>34217900</v>
          </cell>
          <cell r="F39">
            <v>39.438899999999997</v>
          </cell>
        </row>
        <row r="40">
          <cell r="A40">
            <v>34221401</v>
          </cell>
          <cell r="F40">
            <v>39.382800000000003</v>
          </cell>
        </row>
        <row r="41">
          <cell r="A41">
            <v>34222101</v>
          </cell>
          <cell r="F41">
            <v>39.351700000000001</v>
          </cell>
        </row>
        <row r="42">
          <cell r="A42">
            <v>34222501</v>
          </cell>
          <cell r="F42">
            <v>39.669500000000006</v>
          </cell>
        </row>
        <row r="43">
          <cell r="A43">
            <v>34222801</v>
          </cell>
          <cell r="F43">
            <v>39.0837</v>
          </cell>
        </row>
        <row r="44">
          <cell r="A44">
            <v>34223400</v>
          </cell>
          <cell r="F44">
            <v>39.082699999999996</v>
          </cell>
        </row>
        <row r="45">
          <cell r="A45">
            <v>34223800</v>
          </cell>
          <cell r="F45">
            <v>39.0839</v>
          </cell>
        </row>
        <row r="46">
          <cell r="A46">
            <v>34225401</v>
          </cell>
          <cell r="F46">
            <v>39.178200000000004</v>
          </cell>
        </row>
        <row r="47">
          <cell r="A47">
            <v>34225501</v>
          </cell>
          <cell r="F47">
            <v>39.1997</v>
          </cell>
        </row>
        <row r="48">
          <cell r="A48">
            <v>34225901</v>
          </cell>
          <cell r="F48">
            <v>39.619099999999996</v>
          </cell>
        </row>
        <row r="49">
          <cell r="A49">
            <v>34226401</v>
          </cell>
          <cell r="F49">
            <v>39.204099999999997</v>
          </cell>
        </row>
        <row r="50">
          <cell r="A50">
            <v>34226800</v>
          </cell>
          <cell r="F50">
            <v>39.082499999999996</v>
          </cell>
        </row>
        <row r="51">
          <cell r="A51">
            <v>34226901</v>
          </cell>
          <cell r="F51">
            <v>39.510100000000001</v>
          </cell>
        </row>
        <row r="52">
          <cell r="A52">
            <v>34227101</v>
          </cell>
          <cell r="F52">
            <v>39.493100000000005</v>
          </cell>
        </row>
        <row r="53">
          <cell r="A53">
            <v>34227200</v>
          </cell>
          <cell r="F53">
            <v>39.127600000000001</v>
          </cell>
        </row>
        <row r="54">
          <cell r="A54">
            <v>34227601</v>
          </cell>
          <cell r="F54">
            <v>39.635599999999997</v>
          </cell>
        </row>
        <row r="55">
          <cell r="A55">
            <v>34228001</v>
          </cell>
          <cell r="F55">
            <v>39.464500000000001</v>
          </cell>
        </row>
        <row r="56">
          <cell r="A56">
            <v>34228300</v>
          </cell>
          <cell r="F56">
            <v>39.091999999999999</v>
          </cell>
        </row>
        <row r="57">
          <cell r="A57">
            <v>34228400</v>
          </cell>
          <cell r="F57">
            <v>39.090800000000002</v>
          </cell>
        </row>
        <row r="58">
          <cell r="A58">
            <v>34231001</v>
          </cell>
          <cell r="F58">
            <v>39.65</v>
          </cell>
        </row>
        <row r="59">
          <cell r="A59">
            <v>34231201</v>
          </cell>
          <cell r="F59">
            <v>39.507100000000001</v>
          </cell>
        </row>
        <row r="60">
          <cell r="A60">
            <v>34233001</v>
          </cell>
          <cell r="F60">
            <v>39.655799999999999</v>
          </cell>
        </row>
        <row r="61">
          <cell r="A61">
            <v>34235001</v>
          </cell>
          <cell r="F61">
            <v>39.182099999999998</v>
          </cell>
        </row>
        <row r="62">
          <cell r="A62">
            <v>34235101</v>
          </cell>
          <cell r="F62">
            <v>39.082699999999996</v>
          </cell>
        </row>
        <row r="63">
          <cell r="A63">
            <v>34235201</v>
          </cell>
          <cell r="F63">
            <v>39.084399999999995</v>
          </cell>
        </row>
        <row r="64">
          <cell r="A64">
            <v>34235301</v>
          </cell>
          <cell r="F64">
            <v>39.6218</v>
          </cell>
        </row>
        <row r="65">
          <cell r="A65">
            <v>34235501</v>
          </cell>
          <cell r="F65">
            <v>39.566900000000004</v>
          </cell>
        </row>
        <row r="66">
          <cell r="A66">
            <v>34236901</v>
          </cell>
          <cell r="F66">
            <v>39.467500000000001</v>
          </cell>
        </row>
        <row r="67">
          <cell r="A67">
            <v>34237001</v>
          </cell>
          <cell r="F67">
            <v>39.511900000000004</v>
          </cell>
        </row>
        <row r="68">
          <cell r="A68">
            <v>34237201</v>
          </cell>
          <cell r="F68">
            <v>39.177999999999997</v>
          </cell>
        </row>
        <row r="69">
          <cell r="A69">
            <v>34237801</v>
          </cell>
          <cell r="F69">
            <v>39.281399999999998</v>
          </cell>
        </row>
        <row r="70">
          <cell r="A70">
            <v>34238000</v>
          </cell>
          <cell r="F70">
            <v>39.615699999999997</v>
          </cell>
        </row>
        <row r="71">
          <cell r="A71">
            <v>34239501</v>
          </cell>
          <cell r="F71">
            <v>38.980899999999998</v>
          </cell>
        </row>
        <row r="72">
          <cell r="A72">
            <v>34239901</v>
          </cell>
          <cell r="F72">
            <v>38.932799999999993</v>
          </cell>
        </row>
        <row r="73">
          <cell r="A73">
            <v>34240403</v>
          </cell>
          <cell r="F73">
            <v>38.986699999999999</v>
          </cell>
        </row>
        <row r="74">
          <cell r="A74">
            <v>34241401</v>
          </cell>
          <cell r="F74">
            <v>39.448</v>
          </cell>
        </row>
        <row r="75">
          <cell r="A75">
            <v>34241500</v>
          </cell>
          <cell r="F75">
            <v>39.2209</v>
          </cell>
        </row>
        <row r="76">
          <cell r="A76">
            <v>34242001</v>
          </cell>
          <cell r="F76">
            <v>38.9876</v>
          </cell>
        </row>
        <row r="77">
          <cell r="A77">
            <v>34242101</v>
          </cell>
          <cell r="F77">
            <v>39.081699999999998</v>
          </cell>
        </row>
        <row r="78">
          <cell r="A78">
            <v>34242200</v>
          </cell>
          <cell r="F78">
            <v>38.984400000000001</v>
          </cell>
        </row>
        <row r="79">
          <cell r="A79">
            <v>34242301</v>
          </cell>
          <cell r="F79">
            <v>39.473099999999995</v>
          </cell>
        </row>
        <row r="80">
          <cell r="A80">
            <v>34243401</v>
          </cell>
          <cell r="F80">
            <v>38.980699999999999</v>
          </cell>
        </row>
        <row r="81">
          <cell r="A81">
            <v>34243800</v>
          </cell>
          <cell r="F81">
            <v>39.0854</v>
          </cell>
        </row>
        <row r="82">
          <cell r="A82">
            <v>34244601</v>
          </cell>
          <cell r="F82">
            <v>39.081699999999998</v>
          </cell>
        </row>
        <row r="83">
          <cell r="A83">
            <v>34244701</v>
          </cell>
          <cell r="F83">
            <v>38.983499999999999</v>
          </cell>
        </row>
        <row r="84">
          <cell r="A84">
            <v>34244801</v>
          </cell>
          <cell r="F84">
            <v>39.0032</v>
          </cell>
        </row>
        <row r="85">
          <cell r="A85">
            <v>34244901</v>
          </cell>
          <cell r="F85">
            <v>39.084000000000003</v>
          </cell>
        </row>
        <row r="86">
          <cell r="A86">
            <v>34245201</v>
          </cell>
          <cell r="F86">
            <v>38.981999999999999</v>
          </cell>
        </row>
        <row r="87">
          <cell r="A87">
            <v>34245801</v>
          </cell>
          <cell r="F87">
            <v>38.995699999999999</v>
          </cell>
        </row>
        <row r="88">
          <cell r="A88">
            <v>34245900</v>
          </cell>
          <cell r="F88">
            <v>39.547699999999999</v>
          </cell>
        </row>
        <row r="89">
          <cell r="A89">
            <v>34246201</v>
          </cell>
          <cell r="F89">
            <v>38.997799999999998</v>
          </cell>
        </row>
        <row r="90">
          <cell r="A90">
            <v>34246301</v>
          </cell>
          <cell r="F90">
            <v>38.987099999999998</v>
          </cell>
        </row>
        <row r="91">
          <cell r="A91">
            <v>34246501</v>
          </cell>
          <cell r="F91">
            <v>38.981999999999999</v>
          </cell>
        </row>
        <row r="92">
          <cell r="A92">
            <v>34246700</v>
          </cell>
          <cell r="F92">
            <v>39.146700000000003</v>
          </cell>
        </row>
        <row r="93">
          <cell r="A93">
            <v>34246901</v>
          </cell>
          <cell r="F93">
            <v>38.976799999999997</v>
          </cell>
        </row>
        <row r="94">
          <cell r="A94">
            <v>34248300</v>
          </cell>
          <cell r="F94">
            <v>38.985199999999999</v>
          </cell>
        </row>
        <row r="95">
          <cell r="A95">
            <v>34248601</v>
          </cell>
          <cell r="F95">
            <v>38.987699999999997</v>
          </cell>
        </row>
        <row r="96">
          <cell r="A96">
            <v>34248701</v>
          </cell>
          <cell r="F96">
            <v>38.981300000000005</v>
          </cell>
        </row>
        <row r="97">
          <cell r="A97">
            <v>34249700</v>
          </cell>
          <cell r="F97">
            <v>39.486800000000002</v>
          </cell>
        </row>
        <row r="98">
          <cell r="A98">
            <v>34249900</v>
          </cell>
          <cell r="F98">
            <v>39.124600000000001</v>
          </cell>
        </row>
        <row r="99">
          <cell r="A99">
            <v>34250001</v>
          </cell>
          <cell r="F99">
            <v>38.9756</v>
          </cell>
        </row>
        <row r="100">
          <cell r="A100">
            <v>34250100</v>
          </cell>
          <cell r="F100">
            <v>38.978299999999997</v>
          </cell>
        </row>
        <row r="101">
          <cell r="A101">
            <v>34250201</v>
          </cell>
          <cell r="F101">
            <v>38.981900000000003</v>
          </cell>
        </row>
        <row r="102">
          <cell r="A102">
            <v>34250301</v>
          </cell>
          <cell r="F102">
            <v>38.988500000000002</v>
          </cell>
        </row>
        <row r="103">
          <cell r="A103">
            <v>34250701</v>
          </cell>
          <cell r="F103">
            <v>38.992400000000004</v>
          </cell>
        </row>
        <row r="104">
          <cell r="A104">
            <v>34250800</v>
          </cell>
          <cell r="F104">
            <v>38.978000000000002</v>
          </cell>
        </row>
        <row r="105">
          <cell r="A105">
            <v>34251501</v>
          </cell>
          <cell r="F105">
            <v>38.989200000000004</v>
          </cell>
        </row>
        <row r="106">
          <cell r="A106">
            <v>34252000</v>
          </cell>
          <cell r="F106">
            <v>39.148200000000003</v>
          </cell>
        </row>
        <row r="107">
          <cell r="A107">
            <v>34252100</v>
          </cell>
          <cell r="F107">
            <v>39.135400000000004</v>
          </cell>
        </row>
        <row r="108">
          <cell r="A108">
            <v>34252401</v>
          </cell>
          <cell r="F108">
            <v>39.2119</v>
          </cell>
        </row>
        <row r="109">
          <cell r="A109">
            <v>34253401</v>
          </cell>
          <cell r="F109">
            <v>39.084099999999999</v>
          </cell>
        </row>
        <row r="110">
          <cell r="A110">
            <v>34253501</v>
          </cell>
          <cell r="F110">
            <v>39.416899999999998</v>
          </cell>
        </row>
        <row r="111">
          <cell r="A111">
            <v>34254000</v>
          </cell>
          <cell r="F111">
            <v>39.518999999999998</v>
          </cell>
        </row>
        <row r="112">
          <cell r="A112">
            <v>34254401</v>
          </cell>
          <cell r="F112">
            <v>39.086399999999998</v>
          </cell>
        </row>
        <row r="113">
          <cell r="A113">
            <v>34254700</v>
          </cell>
          <cell r="F113">
            <v>38.884299999999996</v>
          </cell>
        </row>
        <row r="114">
          <cell r="A114">
            <v>34254800</v>
          </cell>
          <cell r="F114">
            <v>38.986199999999997</v>
          </cell>
        </row>
        <row r="115">
          <cell r="A115">
            <v>34254901</v>
          </cell>
          <cell r="F115">
            <v>39.507599999999996</v>
          </cell>
        </row>
        <row r="116">
          <cell r="A116">
            <v>34255301</v>
          </cell>
          <cell r="F116">
            <v>38.9754</v>
          </cell>
        </row>
        <row r="117">
          <cell r="A117">
            <v>34255900</v>
          </cell>
          <cell r="F117">
            <v>39.478100000000005</v>
          </cell>
        </row>
        <row r="118">
          <cell r="A118">
            <v>34258500</v>
          </cell>
          <cell r="F118">
            <v>39.461100000000002</v>
          </cell>
        </row>
        <row r="119">
          <cell r="A119">
            <v>34261701</v>
          </cell>
          <cell r="F119">
            <v>39.313200000000002</v>
          </cell>
        </row>
        <row r="120">
          <cell r="A120">
            <v>34262101</v>
          </cell>
          <cell r="F120">
            <v>39.358600000000003</v>
          </cell>
        </row>
        <row r="121">
          <cell r="A121">
            <v>34262300</v>
          </cell>
          <cell r="F121">
            <v>39.444800000000001</v>
          </cell>
        </row>
        <row r="122">
          <cell r="A122">
            <v>34263101</v>
          </cell>
          <cell r="F122">
            <v>39.319600000000001</v>
          </cell>
        </row>
        <row r="123">
          <cell r="A123">
            <v>34263400</v>
          </cell>
          <cell r="F123">
            <v>39.318199999999997</v>
          </cell>
        </row>
        <row r="124">
          <cell r="A124">
            <v>34264501</v>
          </cell>
          <cell r="F124">
            <v>39.312100000000001</v>
          </cell>
        </row>
        <row r="125">
          <cell r="A125">
            <v>34265201</v>
          </cell>
          <cell r="F125">
            <v>39.358900000000006</v>
          </cell>
        </row>
        <row r="126">
          <cell r="A126">
            <v>34266001</v>
          </cell>
          <cell r="F126">
            <v>39.295499999999997</v>
          </cell>
        </row>
        <row r="127">
          <cell r="A127">
            <v>34266401</v>
          </cell>
          <cell r="F127">
            <v>39.3658</v>
          </cell>
        </row>
        <row r="128">
          <cell r="A128">
            <v>34268201</v>
          </cell>
          <cell r="F128">
            <v>39.3658</v>
          </cell>
        </row>
        <row r="129">
          <cell r="A129">
            <v>34268601</v>
          </cell>
          <cell r="F129">
            <v>39.314599999999999</v>
          </cell>
        </row>
        <row r="130">
          <cell r="A130">
            <v>34269801</v>
          </cell>
          <cell r="F130">
            <v>39.476300000000002</v>
          </cell>
        </row>
        <row r="131">
          <cell r="A131">
            <v>34272101</v>
          </cell>
          <cell r="F131">
            <v>39.343000000000004</v>
          </cell>
        </row>
        <row r="132">
          <cell r="A132">
            <v>34273601</v>
          </cell>
          <cell r="F132">
            <v>39.362200000000001</v>
          </cell>
        </row>
        <row r="133">
          <cell r="A133">
            <v>34275700</v>
          </cell>
          <cell r="F133">
            <v>39.359699999999997</v>
          </cell>
        </row>
        <row r="134">
          <cell r="A134">
            <v>34275900</v>
          </cell>
          <cell r="F134">
            <v>39.32</v>
          </cell>
        </row>
        <row r="135">
          <cell r="A135">
            <v>34276601</v>
          </cell>
          <cell r="F135">
            <v>39.2804</v>
          </cell>
        </row>
        <row r="136">
          <cell r="A136">
            <v>34277101</v>
          </cell>
          <cell r="F136">
            <v>39.321100000000001</v>
          </cell>
        </row>
        <row r="137">
          <cell r="A137">
            <v>34278801</v>
          </cell>
          <cell r="F137">
            <v>39.396800000000006</v>
          </cell>
        </row>
        <row r="138">
          <cell r="A138">
            <v>34279801</v>
          </cell>
          <cell r="F138">
            <v>39.328600000000002</v>
          </cell>
        </row>
        <row r="139">
          <cell r="A139">
            <v>34280101</v>
          </cell>
          <cell r="F139">
            <v>39.309899999999999</v>
          </cell>
        </row>
        <row r="140">
          <cell r="A140">
            <v>34281100</v>
          </cell>
          <cell r="F140">
            <v>39.417699999999996</v>
          </cell>
        </row>
        <row r="141">
          <cell r="A141">
            <v>34281501</v>
          </cell>
          <cell r="F141">
            <v>39.671699999999994</v>
          </cell>
        </row>
        <row r="142">
          <cell r="A142">
            <v>34281801</v>
          </cell>
          <cell r="F142">
            <v>39.6205</v>
          </cell>
        </row>
        <row r="143">
          <cell r="A143">
            <v>34282801</v>
          </cell>
          <cell r="F143">
            <v>39.471699999999998</v>
          </cell>
        </row>
        <row r="144">
          <cell r="A144">
            <v>34283001</v>
          </cell>
          <cell r="F144">
            <v>39.3232</v>
          </cell>
        </row>
        <row r="145">
          <cell r="A145">
            <v>34283401</v>
          </cell>
          <cell r="F145">
            <v>39.476400000000005</v>
          </cell>
        </row>
        <row r="146">
          <cell r="A146">
            <v>34286401</v>
          </cell>
          <cell r="F146">
            <v>39.322900000000004</v>
          </cell>
        </row>
        <row r="147">
          <cell r="A147">
            <v>34286501</v>
          </cell>
          <cell r="F147">
            <v>39.481099999999998</v>
          </cell>
        </row>
        <row r="148">
          <cell r="A148">
            <v>34286801</v>
          </cell>
          <cell r="F148">
            <v>39.484699999999997</v>
          </cell>
        </row>
        <row r="149">
          <cell r="A149">
            <v>34288601</v>
          </cell>
          <cell r="F149">
            <v>39.2804</v>
          </cell>
        </row>
        <row r="150">
          <cell r="A150">
            <v>34289501</v>
          </cell>
          <cell r="F150">
            <v>36.828499999999998</v>
          </cell>
        </row>
        <row r="151">
          <cell r="A151">
            <v>34290101</v>
          </cell>
          <cell r="F151">
            <v>39.326700000000002</v>
          </cell>
        </row>
        <row r="152">
          <cell r="A152">
            <v>34292301</v>
          </cell>
          <cell r="F152">
            <v>39.433900000000001</v>
          </cell>
        </row>
        <row r="153">
          <cell r="A153">
            <v>34292700</v>
          </cell>
          <cell r="F153">
            <v>39.466200000000001</v>
          </cell>
        </row>
        <row r="154">
          <cell r="A154">
            <v>34292900</v>
          </cell>
          <cell r="F154">
            <v>39.519999999999996</v>
          </cell>
        </row>
        <row r="155">
          <cell r="A155">
            <v>34292903</v>
          </cell>
          <cell r="F155">
            <v>39.603200000000001</v>
          </cell>
        </row>
        <row r="156">
          <cell r="A156">
            <v>34293701</v>
          </cell>
          <cell r="F156">
            <v>39.508200000000002</v>
          </cell>
        </row>
        <row r="157">
          <cell r="A157">
            <v>34293900</v>
          </cell>
          <cell r="F157">
            <v>39.5914</v>
          </cell>
        </row>
        <row r="158">
          <cell r="A158">
            <v>34294301</v>
          </cell>
          <cell r="F158">
            <v>39.449600000000004</v>
          </cell>
        </row>
        <row r="159">
          <cell r="A159">
            <v>34294801</v>
          </cell>
          <cell r="F159">
            <v>39.673000000000002</v>
          </cell>
        </row>
        <row r="160">
          <cell r="A160">
            <v>34295301</v>
          </cell>
          <cell r="F160">
            <v>39.450499999999998</v>
          </cell>
        </row>
        <row r="161">
          <cell r="A161">
            <v>34295500</v>
          </cell>
          <cell r="F161">
            <v>39.485700000000001</v>
          </cell>
        </row>
        <row r="162">
          <cell r="A162">
            <v>34295601</v>
          </cell>
          <cell r="F162">
            <v>39.559999999999995</v>
          </cell>
        </row>
        <row r="163">
          <cell r="A163">
            <v>34296101</v>
          </cell>
          <cell r="F163">
            <v>39.667000000000002</v>
          </cell>
        </row>
        <row r="164">
          <cell r="A164">
            <v>34296401</v>
          </cell>
          <cell r="F164">
            <v>39.680900000000001</v>
          </cell>
        </row>
        <row r="165">
          <cell r="A165">
            <v>34296500</v>
          </cell>
          <cell r="F165">
            <v>39.510799999999996</v>
          </cell>
        </row>
        <row r="166">
          <cell r="A166">
            <v>34297301</v>
          </cell>
          <cell r="F166">
            <v>39.423300000000005</v>
          </cell>
        </row>
        <row r="167">
          <cell r="A167">
            <v>34297700</v>
          </cell>
          <cell r="F167">
            <v>39.568199999999997</v>
          </cell>
        </row>
        <row r="168">
          <cell r="A168">
            <v>34297801</v>
          </cell>
          <cell r="F168">
            <v>39.451500000000003</v>
          </cell>
        </row>
        <row r="169">
          <cell r="A169">
            <v>34297901</v>
          </cell>
          <cell r="F169">
            <v>39.569399999999995</v>
          </cell>
        </row>
        <row r="170">
          <cell r="A170">
            <v>34299101</v>
          </cell>
          <cell r="F170">
            <v>39.47</v>
          </cell>
        </row>
        <row r="171">
          <cell r="A171">
            <v>34299501</v>
          </cell>
          <cell r="F171">
            <v>39.637799999999999</v>
          </cell>
        </row>
        <row r="172">
          <cell r="A172">
            <v>34299601</v>
          </cell>
          <cell r="F172">
            <v>39.679299999999998</v>
          </cell>
        </row>
        <row r="173">
          <cell r="A173">
            <v>34300101</v>
          </cell>
          <cell r="F173">
            <v>39.629300000000001</v>
          </cell>
        </row>
        <row r="174">
          <cell r="A174">
            <v>34300700</v>
          </cell>
          <cell r="F174">
            <v>39.671400000000006</v>
          </cell>
        </row>
        <row r="175">
          <cell r="A175">
            <v>34301101</v>
          </cell>
          <cell r="F175">
            <v>39.6432</v>
          </cell>
        </row>
        <row r="176">
          <cell r="A176">
            <v>34301201</v>
          </cell>
          <cell r="F176">
            <v>39.610100000000003</v>
          </cell>
        </row>
        <row r="177">
          <cell r="A177">
            <v>34302201</v>
          </cell>
          <cell r="F177">
            <v>39.744799999999998</v>
          </cell>
        </row>
        <row r="178">
          <cell r="A178">
            <v>34303401</v>
          </cell>
          <cell r="F178">
            <v>39.568300000000001</v>
          </cell>
        </row>
        <row r="179">
          <cell r="A179">
            <v>34303501</v>
          </cell>
          <cell r="F179">
            <v>39.508000000000003</v>
          </cell>
        </row>
        <row r="180">
          <cell r="A180">
            <v>34303801</v>
          </cell>
          <cell r="F180">
            <v>39.470300000000002</v>
          </cell>
        </row>
        <row r="181">
          <cell r="A181">
            <v>34304000</v>
          </cell>
          <cell r="F181">
            <v>39.632399999999997</v>
          </cell>
        </row>
        <row r="182">
          <cell r="A182">
            <v>34304801</v>
          </cell>
          <cell r="F182">
            <v>39.326100000000004</v>
          </cell>
        </row>
        <row r="183">
          <cell r="A183">
            <v>34305201</v>
          </cell>
          <cell r="F183">
            <v>39.664900000000003</v>
          </cell>
        </row>
        <row r="184">
          <cell r="A184">
            <v>34305801</v>
          </cell>
          <cell r="F184">
            <v>39.609299999999998</v>
          </cell>
        </row>
        <row r="185">
          <cell r="A185">
            <v>34306301</v>
          </cell>
          <cell r="F185">
            <v>39.602400000000003</v>
          </cell>
        </row>
        <row r="186">
          <cell r="A186">
            <v>34306400</v>
          </cell>
          <cell r="F186">
            <v>39.539499999999997</v>
          </cell>
        </row>
        <row r="187">
          <cell r="A187">
            <v>34306601</v>
          </cell>
          <cell r="F187">
            <v>39.4054</v>
          </cell>
        </row>
        <row r="188">
          <cell r="A188">
            <v>34307701</v>
          </cell>
          <cell r="F188">
            <v>39.736899999999999</v>
          </cell>
        </row>
        <row r="189">
          <cell r="A189">
            <v>34308600</v>
          </cell>
          <cell r="F189">
            <v>39.657299999999999</v>
          </cell>
        </row>
        <row r="190">
          <cell r="A190">
            <v>34308700</v>
          </cell>
          <cell r="F190">
            <v>39.469200000000001</v>
          </cell>
        </row>
        <row r="191">
          <cell r="A191">
            <v>34309101</v>
          </cell>
          <cell r="F191">
            <v>39.4773</v>
          </cell>
        </row>
        <row r="192">
          <cell r="A192">
            <v>34309400</v>
          </cell>
          <cell r="F192">
            <v>39.467399999999998</v>
          </cell>
        </row>
        <row r="193">
          <cell r="A193">
            <v>34309801</v>
          </cell>
          <cell r="F193">
            <v>39.453600000000002</v>
          </cell>
        </row>
        <row r="194">
          <cell r="A194">
            <v>34310000</v>
          </cell>
          <cell r="F194">
            <v>39.567100000000003</v>
          </cell>
        </row>
        <row r="195">
          <cell r="A195">
            <v>34310301</v>
          </cell>
          <cell r="F195">
            <v>39.598399999999998</v>
          </cell>
        </row>
        <row r="196">
          <cell r="A196">
            <v>34310701</v>
          </cell>
          <cell r="F196">
            <v>39.553699999999999</v>
          </cell>
        </row>
        <row r="197">
          <cell r="A197">
            <v>34310901</v>
          </cell>
          <cell r="F197">
            <v>39.661200000000001</v>
          </cell>
        </row>
        <row r="198">
          <cell r="A198">
            <v>34311101</v>
          </cell>
          <cell r="F198">
            <v>39.458800000000004</v>
          </cell>
        </row>
        <row r="199">
          <cell r="A199">
            <v>34311301</v>
          </cell>
          <cell r="F199">
            <v>39.4664</v>
          </cell>
        </row>
        <row r="200">
          <cell r="A200">
            <v>34311601</v>
          </cell>
          <cell r="F200">
            <v>39.651800000000001</v>
          </cell>
        </row>
        <row r="201">
          <cell r="A201">
            <v>34313601</v>
          </cell>
          <cell r="F201">
            <v>39.384099999999997</v>
          </cell>
        </row>
        <row r="202">
          <cell r="A202">
            <v>34314301</v>
          </cell>
          <cell r="F202">
            <v>39.357099999999996</v>
          </cell>
        </row>
        <row r="203">
          <cell r="A203">
            <v>34315301</v>
          </cell>
          <cell r="F203">
            <v>39.358600000000003</v>
          </cell>
        </row>
        <row r="204">
          <cell r="A204">
            <v>34316501</v>
          </cell>
          <cell r="F204">
            <v>39.160000000000004</v>
          </cell>
        </row>
        <row r="205">
          <cell r="A205">
            <v>34316801</v>
          </cell>
          <cell r="F205">
            <v>39.364699999999999</v>
          </cell>
        </row>
        <row r="206">
          <cell r="A206">
            <v>34321101</v>
          </cell>
          <cell r="F206">
            <v>39.296400000000006</v>
          </cell>
        </row>
        <row r="207">
          <cell r="A207">
            <v>34322101</v>
          </cell>
          <cell r="F207">
            <v>39.264499999999998</v>
          </cell>
        </row>
        <row r="208">
          <cell r="A208">
            <v>34324201</v>
          </cell>
          <cell r="F208">
            <v>39.238199999999999</v>
          </cell>
        </row>
        <row r="209">
          <cell r="A209">
            <v>34324501</v>
          </cell>
          <cell r="F209">
            <v>39.338699999999996</v>
          </cell>
        </row>
        <row r="210">
          <cell r="A210">
            <v>34325800</v>
          </cell>
          <cell r="F210">
            <v>39.296599999999998</v>
          </cell>
        </row>
        <row r="211">
          <cell r="A211">
            <v>34325900</v>
          </cell>
          <cell r="F211">
            <v>39.457899999999995</v>
          </cell>
        </row>
        <row r="212">
          <cell r="A212">
            <v>34326201</v>
          </cell>
          <cell r="F212">
            <v>39.430500000000002</v>
          </cell>
        </row>
        <row r="213">
          <cell r="A213">
            <v>34327200</v>
          </cell>
          <cell r="F213">
            <v>39.328299999999999</v>
          </cell>
        </row>
        <row r="214">
          <cell r="A214">
            <v>34327301</v>
          </cell>
          <cell r="F214">
            <v>39.2667</v>
          </cell>
        </row>
        <row r="215">
          <cell r="A215">
            <v>34328301</v>
          </cell>
          <cell r="F215">
            <v>39.3551</v>
          </cell>
        </row>
        <row r="216">
          <cell r="A216">
            <v>34328401</v>
          </cell>
          <cell r="F216">
            <v>39.450499999999998</v>
          </cell>
        </row>
        <row r="217">
          <cell r="A217">
            <v>34329101</v>
          </cell>
          <cell r="F217">
            <v>39.290500000000002</v>
          </cell>
        </row>
        <row r="218">
          <cell r="A218">
            <v>34330501</v>
          </cell>
          <cell r="F218">
            <v>39.464600000000004</v>
          </cell>
        </row>
        <row r="219">
          <cell r="A219">
            <v>34331901</v>
          </cell>
          <cell r="F219">
            <v>39.398200000000003</v>
          </cell>
        </row>
        <row r="220">
          <cell r="A220">
            <v>34332700</v>
          </cell>
          <cell r="F220">
            <v>39.478200000000001</v>
          </cell>
        </row>
        <row r="221">
          <cell r="A221">
            <v>34333200</v>
          </cell>
          <cell r="F221">
            <v>39.6584</v>
          </cell>
        </row>
        <row r="222">
          <cell r="A222">
            <v>34333401</v>
          </cell>
          <cell r="F222">
            <v>39.610500000000002</v>
          </cell>
        </row>
        <row r="223">
          <cell r="A223">
            <v>34333501</v>
          </cell>
          <cell r="F223">
            <v>39.5946</v>
          </cell>
        </row>
        <row r="224">
          <cell r="A224">
            <v>34335100</v>
          </cell>
          <cell r="F224">
            <v>39.633000000000003</v>
          </cell>
        </row>
        <row r="225">
          <cell r="A225">
            <v>34338500</v>
          </cell>
          <cell r="F225">
            <v>40.137999999999998</v>
          </cell>
        </row>
        <row r="226">
          <cell r="A226">
            <v>34339600</v>
          </cell>
          <cell r="F226">
            <v>40.368600000000001</v>
          </cell>
        </row>
        <row r="227">
          <cell r="A227">
            <v>34339701</v>
          </cell>
          <cell r="F227">
            <v>40.361800000000002</v>
          </cell>
        </row>
        <row r="228">
          <cell r="A228">
            <v>34340401</v>
          </cell>
          <cell r="F228">
            <v>40.323599999999999</v>
          </cell>
        </row>
        <row r="229">
          <cell r="A229">
            <v>34340800</v>
          </cell>
          <cell r="F229">
            <v>40.388100000000001</v>
          </cell>
        </row>
        <row r="230">
          <cell r="A230">
            <v>34341301</v>
          </cell>
          <cell r="F230">
            <v>40.247199999999999</v>
          </cell>
        </row>
        <row r="231">
          <cell r="A231">
            <v>34341901</v>
          </cell>
          <cell r="F231">
            <v>40.262</v>
          </cell>
        </row>
        <row r="232">
          <cell r="A232">
            <v>34342000</v>
          </cell>
          <cell r="F232">
            <v>40.305599999999998</v>
          </cell>
        </row>
        <row r="233">
          <cell r="A233">
            <v>34342801</v>
          </cell>
          <cell r="F233">
            <v>39.036200000000001</v>
          </cell>
        </row>
        <row r="234">
          <cell r="A234">
            <v>34342900</v>
          </cell>
          <cell r="F234">
            <v>39.085599999999999</v>
          </cell>
        </row>
        <row r="235">
          <cell r="A235">
            <v>34343101</v>
          </cell>
          <cell r="F235">
            <v>39.020399999999995</v>
          </cell>
        </row>
        <row r="236">
          <cell r="A236">
            <v>34343201</v>
          </cell>
          <cell r="F236">
            <v>39.0276</v>
          </cell>
        </row>
        <row r="237">
          <cell r="A237">
            <v>34343701</v>
          </cell>
          <cell r="F237">
            <v>39.033100000000005</v>
          </cell>
        </row>
        <row r="238">
          <cell r="A238">
            <v>34343800</v>
          </cell>
          <cell r="F238">
            <v>39.772299999999994</v>
          </cell>
        </row>
        <row r="239">
          <cell r="A239">
            <v>34343900</v>
          </cell>
          <cell r="F239">
            <v>39.024000000000001</v>
          </cell>
        </row>
        <row r="240">
          <cell r="A240">
            <v>34344200</v>
          </cell>
          <cell r="F240">
            <v>39.059000000000005</v>
          </cell>
        </row>
        <row r="241">
          <cell r="A241">
            <v>34344401</v>
          </cell>
          <cell r="F241">
            <v>39.0259</v>
          </cell>
        </row>
        <row r="242">
          <cell r="A242">
            <v>34345000</v>
          </cell>
          <cell r="F242">
            <v>39.107900000000001</v>
          </cell>
        </row>
        <row r="243">
          <cell r="A243">
            <v>34345100</v>
          </cell>
          <cell r="F243">
            <v>39.506300000000003</v>
          </cell>
        </row>
        <row r="244">
          <cell r="A244">
            <v>34345401</v>
          </cell>
          <cell r="F244">
            <v>39.039200000000001</v>
          </cell>
        </row>
        <row r="245">
          <cell r="A245">
            <v>34345501</v>
          </cell>
          <cell r="F245">
            <v>39.028500000000001</v>
          </cell>
        </row>
        <row r="246">
          <cell r="A246">
            <v>34345601</v>
          </cell>
          <cell r="F246">
            <v>39.020899999999997</v>
          </cell>
        </row>
        <row r="247">
          <cell r="A247">
            <v>34345700</v>
          </cell>
          <cell r="F247">
            <v>39.476999999999997</v>
          </cell>
        </row>
        <row r="248">
          <cell r="A248">
            <v>34345900</v>
          </cell>
          <cell r="F248">
            <v>39.584099999999999</v>
          </cell>
        </row>
        <row r="249">
          <cell r="A249">
            <v>34346500</v>
          </cell>
          <cell r="F249">
            <v>39.431699999999999</v>
          </cell>
        </row>
        <row r="250">
          <cell r="A250">
            <v>34346601</v>
          </cell>
          <cell r="F250">
            <v>39.012999999999998</v>
          </cell>
        </row>
        <row r="251">
          <cell r="A251">
            <v>34346700</v>
          </cell>
          <cell r="F251">
            <v>39.302999999999997</v>
          </cell>
        </row>
        <row r="252">
          <cell r="A252">
            <v>34347100</v>
          </cell>
          <cell r="F252">
            <v>39.025200000000005</v>
          </cell>
        </row>
        <row r="253">
          <cell r="A253">
            <v>34347301</v>
          </cell>
          <cell r="F253">
            <v>39.466300000000004</v>
          </cell>
        </row>
        <row r="254">
          <cell r="A254">
            <v>34347600</v>
          </cell>
          <cell r="F254">
            <v>39.0291</v>
          </cell>
        </row>
        <row r="255">
          <cell r="A255">
            <v>34348200</v>
          </cell>
          <cell r="F255">
            <v>39.093299999999999</v>
          </cell>
        </row>
        <row r="256">
          <cell r="A256">
            <v>34349200</v>
          </cell>
          <cell r="F256">
            <v>39.0565</v>
          </cell>
        </row>
        <row r="257">
          <cell r="A257">
            <v>34349401</v>
          </cell>
          <cell r="F257">
            <v>39.030799999999999</v>
          </cell>
        </row>
        <row r="258">
          <cell r="A258">
            <v>34349500</v>
          </cell>
          <cell r="F258">
            <v>39.445</v>
          </cell>
        </row>
        <row r="259">
          <cell r="A259">
            <v>34349700</v>
          </cell>
          <cell r="F259">
            <v>39.094799999999999</v>
          </cell>
        </row>
        <row r="260">
          <cell r="A260">
            <v>34349801</v>
          </cell>
          <cell r="F260">
            <v>39.0199</v>
          </cell>
        </row>
        <row r="261">
          <cell r="A261">
            <v>34350000</v>
          </cell>
          <cell r="F261">
            <v>39.2181</v>
          </cell>
        </row>
        <row r="262">
          <cell r="A262">
            <v>34350201</v>
          </cell>
          <cell r="F262">
            <v>39.851300000000002</v>
          </cell>
        </row>
        <row r="263">
          <cell r="A263">
            <v>34350301</v>
          </cell>
          <cell r="F263">
            <v>39.060200000000002</v>
          </cell>
        </row>
        <row r="264">
          <cell r="A264">
            <v>34350401</v>
          </cell>
          <cell r="F264">
            <v>39.0762</v>
          </cell>
        </row>
        <row r="265">
          <cell r="A265">
            <v>34350801</v>
          </cell>
          <cell r="F265">
            <v>39.026199999999996</v>
          </cell>
        </row>
        <row r="266">
          <cell r="A266">
            <v>34351202</v>
          </cell>
          <cell r="F266">
            <v>39.0276</v>
          </cell>
        </row>
        <row r="267">
          <cell r="A267">
            <v>34351301</v>
          </cell>
          <cell r="F267">
            <v>39.024499999999996</v>
          </cell>
        </row>
        <row r="268">
          <cell r="A268">
            <v>34351400</v>
          </cell>
          <cell r="F268">
            <v>39.058900000000001</v>
          </cell>
        </row>
        <row r="269">
          <cell r="A269">
            <v>34351500</v>
          </cell>
          <cell r="F269">
            <v>39.476900000000001</v>
          </cell>
        </row>
        <row r="270">
          <cell r="A270">
            <v>34352300</v>
          </cell>
          <cell r="F270">
            <v>39.063000000000002</v>
          </cell>
        </row>
        <row r="271">
          <cell r="A271">
            <v>34352601</v>
          </cell>
          <cell r="F271">
            <v>39.024000000000001</v>
          </cell>
        </row>
        <row r="272">
          <cell r="A272">
            <v>34352901</v>
          </cell>
          <cell r="F272">
            <v>39.015300000000003</v>
          </cell>
        </row>
        <row r="273">
          <cell r="A273">
            <v>34353200</v>
          </cell>
          <cell r="F273">
            <v>39.169799999999995</v>
          </cell>
        </row>
        <row r="274">
          <cell r="A274">
            <v>34353300</v>
          </cell>
          <cell r="F274">
            <v>39.073299999999996</v>
          </cell>
        </row>
        <row r="275">
          <cell r="A275">
            <v>34353400</v>
          </cell>
          <cell r="F275">
            <v>39.114799999999995</v>
          </cell>
        </row>
        <row r="276">
          <cell r="A276">
            <v>34354300</v>
          </cell>
          <cell r="F276">
            <v>39.479599999999998</v>
          </cell>
        </row>
        <row r="277">
          <cell r="A277">
            <v>34354302</v>
          </cell>
          <cell r="F277">
            <v>39.214400000000005</v>
          </cell>
        </row>
        <row r="278">
          <cell r="A278">
            <v>34354400</v>
          </cell>
          <cell r="F278">
            <v>39.355899999999998</v>
          </cell>
        </row>
        <row r="279">
          <cell r="A279">
            <v>34354500</v>
          </cell>
          <cell r="F279">
            <v>39.824100000000001</v>
          </cell>
        </row>
        <row r="280">
          <cell r="A280">
            <v>34354700</v>
          </cell>
          <cell r="F280">
            <v>39.0702</v>
          </cell>
        </row>
        <row r="281">
          <cell r="A281">
            <v>34354800</v>
          </cell>
          <cell r="F281">
            <v>39.024299999999997</v>
          </cell>
        </row>
        <row r="282">
          <cell r="A282">
            <v>34355500</v>
          </cell>
          <cell r="F282">
            <v>39.056199999999997</v>
          </cell>
        </row>
        <row r="283">
          <cell r="A283">
            <v>34355700</v>
          </cell>
          <cell r="F283">
            <v>39.027499999999996</v>
          </cell>
        </row>
        <row r="284">
          <cell r="A284">
            <v>34355800</v>
          </cell>
          <cell r="F284">
            <v>39.030700000000003</v>
          </cell>
        </row>
        <row r="285">
          <cell r="A285">
            <v>34355900</v>
          </cell>
          <cell r="F285">
            <v>39.0259</v>
          </cell>
        </row>
        <row r="286">
          <cell r="A286">
            <v>34356301</v>
          </cell>
          <cell r="F286">
            <v>39.039900000000003</v>
          </cell>
        </row>
        <row r="287">
          <cell r="A287">
            <v>34356601</v>
          </cell>
          <cell r="F287">
            <v>39.023099999999999</v>
          </cell>
        </row>
        <row r="288">
          <cell r="A288">
            <v>34356901</v>
          </cell>
          <cell r="F288">
            <v>39.554899999999996</v>
          </cell>
        </row>
        <row r="289">
          <cell r="A289">
            <v>34357001</v>
          </cell>
          <cell r="F289">
            <v>39.559799999999996</v>
          </cell>
        </row>
        <row r="290">
          <cell r="A290">
            <v>34357101</v>
          </cell>
          <cell r="F290">
            <v>39.114200000000004</v>
          </cell>
        </row>
        <row r="291">
          <cell r="A291">
            <v>34357301</v>
          </cell>
          <cell r="F291">
            <v>39.567599999999999</v>
          </cell>
        </row>
        <row r="292">
          <cell r="A292">
            <v>34357501</v>
          </cell>
          <cell r="F292">
            <v>39.579000000000001</v>
          </cell>
        </row>
        <row r="293">
          <cell r="A293">
            <v>34357900</v>
          </cell>
          <cell r="F293">
            <v>39.539400000000001</v>
          </cell>
        </row>
        <row r="294">
          <cell r="A294">
            <v>34359401</v>
          </cell>
          <cell r="F294">
            <v>39.208300000000001</v>
          </cell>
        </row>
        <row r="295">
          <cell r="A295">
            <v>34360001</v>
          </cell>
          <cell r="F295">
            <v>39.029499999999999</v>
          </cell>
        </row>
        <row r="296">
          <cell r="A296">
            <v>34360101</v>
          </cell>
          <cell r="F296">
            <v>39.558099999999996</v>
          </cell>
        </row>
        <row r="297">
          <cell r="A297">
            <v>34360501</v>
          </cell>
          <cell r="F297">
            <v>39.7087</v>
          </cell>
        </row>
        <row r="298">
          <cell r="A298">
            <v>34360700</v>
          </cell>
          <cell r="F298">
            <v>39.373800000000003</v>
          </cell>
        </row>
        <row r="299">
          <cell r="A299">
            <v>34360901</v>
          </cell>
          <cell r="F299">
            <v>39.532400000000003</v>
          </cell>
        </row>
        <row r="300">
          <cell r="A300">
            <v>34361400</v>
          </cell>
          <cell r="F300">
            <v>39.556699999999999</v>
          </cell>
        </row>
        <row r="301">
          <cell r="A301">
            <v>34361701</v>
          </cell>
          <cell r="F301">
            <v>39.519600000000004</v>
          </cell>
        </row>
        <row r="302">
          <cell r="A302">
            <v>34361801</v>
          </cell>
          <cell r="F302">
            <v>39.566700000000004</v>
          </cell>
        </row>
        <row r="303">
          <cell r="A303">
            <v>34362101</v>
          </cell>
          <cell r="F303">
            <v>39.0548</v>
          </cell>
        </row>
        <row r="304">
          <cell r="A304">
            <v>34362701</v>
          </cell>
          <cell r="F304">
            <v>39.129899999999999</v>
          </cell>
        </row>
        <row r="305">
          <cell r="A305">
            <v>34363001</v>
          </cell>
          <cell r="F305">
            <v>39.211999999999996</v>
          </cell>
        </row>
        <row r="306">
          <cell r="A306">
            <v>34363100</v>
          </cell>
          <cell r="F306">
            <v>39.581900000000005</v>
          </cell>
        </row>
        <row r="307">
          <cell r="A307">
            <v>34363200</v>
          </cell>
          <cell r="F307">
            <v>39.5976</v>
          </cell>
        </row>
        <row r="308">
          <cell r="A308">
            <v>34364100</v>
          </cell>
          <cell r="F308">
            <v>39.468299999999999</v>
          </cell>
        </row>
        <row r="309">
          <cell r="A309">
            <v>34366100</v>
          </cell>
          <cell r="F309">
            <v>39.543700000000001</v>
          </cell>
        </row>
        <row r="310">
          <cell r="A310">
            <v>34366401</v>
          </cell>
          <cell r="F310">
            <v>39.5578</v>
          </cell>
        </row>
        <row r="311">
          <cell r="A311">
            <v>34366601</v>
          </cell>
          <cell r="F311">
            <v>39.031200000000005</v>
          </cell>
        </row>
        <row r="312">
          <cell r="A312">
            <v>34366701</v>
          </cell>
          <cell r="F312">
            <v>39.204599999999999</v>
          </cell>
        </row>
        <row r="313">
          <cell r="A313">
            <v>34366801</v>
          </cell>
          <cell r="F313">
            <v>39.032600000000002</v>
          </cell>
        </row>
        <row r="314">
          <cell r="A314">
            <v>34368400</v>
          </cell>
          <cell r="F314">
            <v>39.534600000000005</v>
          </cell>
        </row>
        <row r="315">
          <cell r="A315">
            <v>34368701</v>
          </cell>
          <cell r="F315">
            <v>39.512</v>
          </cell>
        </row>
        <row r="316">
          <cell r="A316">
            <v>34369000</v>
          </cell>
          <cell r="F316">
            <v>39.651600000000002</v>
          </cell>
        </row>
        <row r="317">
          <cell r="A317">
            <v>34369501</v>
          </cell>
          <cell r="F317">
            <v>39.566299999999998</v>
          </cell>
        </row>
        <row r="318">
          <cell r="A318">
            <v>34369701</v>
          </cell>
          <cell r="F318">
            <v>39.102199999999996</v>
          </cell>
        </row>
        <row r="319">
          <cell r="A319">
            <v>34369801</v>
          </cell>
          <cell r="F319">
            <v>39.696299999999994</v>
          </cell>
        </row>
        <row r="320">
          <cell r="A320">
            <v>34369900</v>
          </cell>
          <cell r="F320">
            <v>39.147300000000001</v>
          </cell>
        </row>
        <row r="321">
          <cell r="A321">
            <v>34370901</v>
          </cell>
          <cell r="F321">
            <v>39.555700000000002</v>
          </cell>
        </row>
        <row r="322">
          <cell r="A322">
            <v>34371301</v>
          </cell>
          <cell r="F322">
            <v>39.563099999999999</v>
          </cell>
        </row>
        <row r="323">
          <cell r="A323">
            <v>34371901</v>
          </cell>
          <cell r="F323">
            <v>39.547699999999999</v>
          </cell>
        </row>
        <row r="324">
          <cell r="A324">
            <v>34372301</v>
          </cell>
          <cell r="F324">
            <v>39.557299999999998</v>
          </cell>
        </row>
        <row r="325">
          <cell r="A325">
            <v>34372501</v>
          </cell>
          <cell r="F325">
            <v>39.073799999999999</v>
          </cell>
        </row>
        <row r="326">
          <cell r="A326">
            <v>34372901</v>
          </cell>
          <cell r="F326">
            <v>39.234499999999997</v>
          </cell>
        </row>
        <row r="327">
          <cell r="A327">
            <v>34373100</v>
          </cell>
          <cell r="F327">
            <v>39.068300000000001</v>
          </cell>
        </row>
        <row r="328">
          <cell r="A328">
            <v>34373601</v>
          </cell>
          <cell r="F328">
            <v>39.502200000000002</v>
          </cell>
        </row>
        <row r="329">
          <cell r="A329">
            <v>34375401</v>
          </cell>
          <cell r="F329">
            <v>39.565400000000004</v>
          </cell>
        </row>
        <row r="330">
          <cell r="A330">
            <v>34375801</v>
          </cell>
          <cell r="F330">
            <v>39.564500000000002</v>
          </cell>
        </row>
        <row r="331">
          <cell r="A331">
            <v>34376701</v>
          </cell>
          <cell r="F331">
            <v>39.213900000000002</v>
          </cell>
        </row>
        <row r="332">
          <cell r="A332">
            <v>34376801</v>
          </cell>
          <cell r="F332">
            <v>39.207599999999999</v>
          </cell>
        </row>
        <row r="333">
          <cell r="A333">
            <v>34378801</v>
          </cell>
          <cell r="F333">
            <v>39.548200000000001</v>
          </cell>
        </row>
        <row r="334">
          <cell r="A334">
            <v>34379300</v>
          </cell>
          <cell r="F334">
            <v>39.100299999999997</v>
          </cell>
        </row>
        <row r="335">
          <cell r="A335">
            <v>34380801</v>
          </cell>
          <cell r="F335">
            <v>39.21</v>
          </cell>
        </row>
        <row r="336">
          <cell r="A336">
            <v>34383701</v>
          </cell>
          <cell r="F336">
            <v>39.672600000000003</v>
          </cell>
        </row>
        <row r="337">
          <cell r="A337">
            <v>34389300</v>
          </cell>
          <cell r="F337">
            <v>39.660699999999999</v>
          </cell>
        </row>
        <row r="338">
          <cell r="A338">
            <v>34389601</v>
          </cell>
          <cell r="F338">
            <v>39.735700000000001</v>
          </cell>
        </row>
        <row r="339">
          <cell r="A339">
            <v>34389701</v>
          </cell>
          <cell r="F339">
            <v>39.535299999999999</v>
          </cell>
        </row>
        <row r="340">
          <cell r="A340">
            <v>34389801</v>
          </cell>
          <cell r="F340">
            <v>39.735800000000005</v>
          </cell>
        </row>
        <row r="341">
          <cell r="A341">
            <v>34389900</v>
          </cell>
          <cell r="F341">
            <v>39.649700000000003</v>
          </cell>
        </row>
        <row r="342">
          <cell r="A342">
            <v>34390001</v>
          </cell>
          <cell r="F342">
            <v>39.601699999999994</v>
          </cell>
        </row>
        <row r="343">
          <cell r="A343">
            <v>34390201</v>
          </cell>
          <cell r="F343">
            <v>39.729199999999999</v>
          </cell>
        </row>
        <row r="344">
          <cell r="A344">
            <v>34390301</v>
          </cell>
          <cell r="F344">
            <v>39.722500000000004</v>
          </cell>
        </row>
        <row r="345">
          <cell r="A345">
            <v>34390302</v>
          </cell>
          <cell r="F345">
            <v>39.726100000000002</v>
          </cell>
        </row>
        <row r="346">
          <cell r="A346">
            <v>34390401</v>
          </cell>
          <cell r="F346">
            <v>39.214700000000001</v>
          </cell>
        </row>
        <row r="347">
          <cell r="A347">
            <v>34390701</v>
          </cell>
          <cell r="F347">
            <v>39.727499999999999</v>
          </cell>
        </row>
        <row r="348">
          <cell r="A348">
            <v>34390801</v>
          </cell>
          <cell r="F348">
            <v>39.660899999999998</v>
          </cell>
        </row>
        <row r="349">
          <cell r="A349">
            <v>34390900</v>
          </cell>
          <cell r="F349">
            <v>39.680700000000002</v>
          </cell>
        </row>
        <row r="350">
          <cell r="A350">
            <v>34391001</v>
          </cell>
          <cell r="F350">
            <v>39.684999999999995</v>
          </cell>
        </row>
        <row r="351">
          <cell r="A351">
            <v>34391101</v>
          </cell>
          <cell r="F351">
            <v>39.840299999999999</v>
          </cell>
        </row>
        <row r="352">
          <cell r="A352">
            <v>34391200</v>
          </cell>
          <cell r="F352">
            <v>39.5428</v>
          </cell>
        </row>
        <row r="353">
          <cell r="A353">
            <v>34391301</v>
          </cell>
          <cell r="F353">
            <v>39.755400000000002</v>
          </cell>
        </row>
        <row r="354">
          <cell r="A354">
            <v>34391400</v>
          </cell>
          <cell r="F354">
            <v>39.528700000000001</v>
          </cell>
        </row>
        <row r="355">
          <cell r="A355">
            <v>34391501</v>
          </cell>
          <cell r="F355">
            <v>39.7196</v>
          </cell>
        </row>
        <row r="356">
          <cell r="A356">
            <v>34391601</v>
          </cell>
          <cell r="F356">
            <v>39.657199999999996</v>
          </cell>
        </row>
        <row r="357">
          <cell r="A357">
            <v>34391701</v>
          </cell>
          <cell r="F357">
            <v>39.738199999999999</v>
          </cell>
        </row>
        <row r="358">
          <cell r="A358">
            <v>34391901</v>
          </cell>
          <cell r="F358">
            <v>39.839399999999998</v>
          </cell>
        </row>
        <row r="359">
          <cell r="A359">
            <v>34392001</v>
          </cell>
          <cell r="F359">
            <v>39.841700000000003</v>
          </cell>
        </row>
        <row r="360">
          <cell r="A360">
            <v>34392300</v>
          </cell>
          <cell r="F360">
            <v>39.400300000000001</v>
          </cell>
        </row>
        <row r="361">
          <cell r="A361">
            <v>34392700</v>
          </cell>
          <cell r="F361">
            <v>39.729599999999998</v>
          </cell>
        </row>
        <row r="362">
          <cell r="A362">
            <v>34392802</v>
          </cell>
          <cell r="F362">
            <v>39.6875</v>
          </cell>
        </row>
        <row r="363">
          <cell r="A363">
            <v>34392901</v>
          </cell>
          <cell r="F363">
            <v>39.534100000000002</v>
          </cell>
        </row>
        <row r="364">
          <cell r="A364">
            <v>34393001</v>
          </cell>
          <cell r="F364">
            <v>39.685199999999995</v>
          </cell>
        </row>
        <row r="365">
          <cell r="A365">
            <v>34393200</v>
          </cell>
          <cell r="F365">
            <v>39.566099999999999</v>
          </cell>
        </row>
        <row r="366">
          <cell r="A366">
            <v>34393501</v>
          </cell>
          <cell r="F366">
            <v>39.682700000000004</v>
          </cell>
        </row>
        <row r="367">
          <cell r="A367">
            <v>34393701</v>
          </cell>
          <cell r="F367">
            <v>39.465299999999999</v>
          </cell>
        </row>
        <row r="368">
          <cell r="A368">
            <v>34393900</v>
          </cell>
          <cell r="F368">
            <v>39.5518</v>
          </cell>
        </row>
        <row r="369">
          <cell r="A369">
            <v>34394001</v>
          </cell>
          <cell r="F369">
            <v>39.7074</v>
          </cell>
        </row>
        <row r="370">
          <cell r="A370">
            <v>34394101</v>
          </cell>
          <cell r="F370">
            <v>39.719699999999996</v>
          </cell>
        </row>
        <row r="371">
          <cell r="A371">
            <v>34394500</v>
          </cell>
          <cell r="F371">
            <v>39.797399999999996</v>
          </cell>
        </row>
        <row r="372">
          <cell r="A372">
            <v>34394601</v>
          </cell>
          <cell r="F372">
            <v>39.662299999999995</v>
          </cell>
        </row>
        <row r="373">
          <cell r="A373">
            <v>34394700</v>
          </cell>
          <cell r="F373">
            <v>39.726999999999997</v>
          </cell>
        </row>
        <row r="374">
          <cell r="A374">
            <v>34394900</v>
          </cell>
          <cell r="F374">
            <v>39.681599999999996</v>
          </cell>
        </row>
        <row r="375">
          <cell r="A375">
            <v>34395000</v>
          </cell>
          <cell r="F375">
            <v>39.753499999999995</v>
          </cell>
        </row>
        <row r="376">
          <cell r="A376">
            <v>34395201</v>
          </cell>
          <cell r="F376">
            <v>39.718900000000005</v>
          </cell>
        </row>
        <row r="377">
          <cell r="A377">
            <v>34395301</v>
          </cell>
          <cell r="F377">
            <v>39.585500000000003</v>
          </cell>
        </row>
        <row r="378">
          <cell r="A378">
            <v>34395501</v>
          </cell>
          <cell r="F378">
            <v>39.841200000000001</v>
          </cell>
        </row>
        <row r="379">
          <cell r="A379">
            <v>34395801</v>
          </cell>
          <cell r="F379">
            <v>37.888300000000001</v>
          </cell>
        </row>
        <row r="380">
          <cell r="A380">
            <v>34396000</v>
          </cell>
          <cell r="F380">
            <v>39.426000000000002</v>
          </cell>
        </row>
        <row r="381">
          <cell r="A381">
            <v>34396100</v>
          </cell>
          <cell r="F381">
            <v>39.681399999999996</v>
          </cell>
        </row>
        <row r="382">
          <cell r="A382">
            <v>34396201</v>
          </cell>
          <cell r="F382">
            <v>39.657800000000002</v>
          </cell>
        </row>
        <row r="383">
          <cell r="A383">
            <v>34396301</v>
          </cell>
          <cell r="F383">
            <v>39.473199999999999</v>
          </cell>
        </row>
        <row r="384">
          <cell r="A384">
            <v>34396401</v>
          </cell>
          <cell r="F384">
            <v>39.675399999999996</v>
          </cell>
        </row>
        <row r="385">
          <cell r="A385">
            <v>34396500</v>
          </cell>
          <cell r="F385">
            <v>39.716000000000001</v>
          </cell>
        </row>
        <row r="386">
          <cell r="A386">
            <v>34396600</v>
          </cell>
          <cell r="F386">
            <v>39.213799999999999</v>
          </cell>
        </row>
        <row r="387">
          <cell r="A387">
            <v>34396700</v>
          </cell>
          <cell r="F387">
            <v>39.603300000000004</v>
          </cell>
        </row>
        <row r="388">
          <cell r="A388">
            <v>34396900</v>
          </cell>
          <cell r="F388">
            <v>39.727600000000002</v>
          </cell>
        </row>
        <row r="389">
          <cell r="A389">
            <v>34397001</v>
          </cell>
          <cell r="F389">
            <v>39.802100000000003</v>
          </cell>
        </row>
        <row r="390">
          <cell r="A390">
            <v>34397101</v>
          </cell>
          <cell r="F390">
            <v>39.211999999999996</v>
          </cell>
        </row>
        <row r="391">
          <cell r="A391">
            <v>34397200</v>
          </cell>
          <cell r="F391">
            <v>39.656200000000005</v>
          </cell>
        </row>
        <row r="392">
          <cell r="A392">
            <v>34397600</v>
          </cell>
          <cell r="F392">
            <v>39.705100000000002</v>
          </cell>
        </row>
        <row r="393">
          <cell r="A393">
            <v>34397901</v>
          </cell>
          <cell r="F393">
            <v>39.687100000000001</v>
          </cell>
        </row>
        <row r="394">
          <cell r="A394">
            <v>34398001</v>
          </cell>
          <cell r="F394">
            <v>39.840399999999995</v>
          </cell>
        </row>
        <row r="395">
          <cell r="A395">
            <v>34398601</v>
          </cell>
          <cell r="F395">
            <v>39.731400000000001</v>
          </cell>
        </row>
        <row r="396">
          <cell r="A396">
            <v>34398901</v>
          </cell>
          <cell r="F396">
            <v>39.173300000000005</v>
          </cell>
        </row>
        <row r="397">
          <cell r="A397">
            <v>34399001</v>
          </cell>
          <cell r="F397">
            <v>39.481400000000001</v>
          </cell>
        </row>
        <row r="398">
          <cell r="A398">
            <v>34399100</v>
          </cell>
          <cell r="F398">
            <v>39.450699999999998</v>
          </cell>
        </row>
        <row r="399">
          <cell r="A399">
            <v>34399200</v>
          </cell>
          <cell r="F399">
            <v>39.685099999999998</v>
          </cell>
        </row>
        <row r="400">
          <cell r="A400">
            <v>34399301</v>
          </cell>
          <cell r="F400">
            <v>39.783399999999993</v>
          </cell>
        </row>
        <row r="401">
          <cell r="A401">
            <v>34399400</v>
          </cell>
          <cell r="F401">
            <v>39.746600000000001</v>
          </cell>
        </row>
        <row r="402">
          <cell r="A402">
            <v>34399403</v>
          </cell>
          <cell r="F402">
            <v>39.672399999999996</v>
          </cell>
        </row>
        <row r="403">
          <cell r="A403">
            <v>34399404</v>
          </cell>
          <cell r="F403">
            <v>39.653199999999998</v>
          </cell>
        </row>
        <row r="404">
          <cell r="A404">
            <v>34399600</v>
          </cell>
          <cell r="F404">
            <v>39.564</v>
          </cell>
        </row>
        <row r="405">
          <cell r="A405">
            <v>34399701</v>
          </cell>
          <cell r="F405">
            <v>39.686600000000006</v>
          </cell>
        </row>
        <row r="406">
          <cell r="A406">
            <v>34399800</v>
          </cell>
          <cell r="F406">
            <v>39.552900000000001</v>
          </cell>
        </row>
        <row r="407">
          <cell r="A407">
            <v>34399902</v>
          </cell>
          <cell r="F407">
            <v>39.836100000000002</v>
          </cell>
        </row>
        <row r="408">
          <cell r="A408">
            <v>34400001</v>
          </cell>
          <cell r="F408">
            <v>39.727600000000002</v>
          </cell>
        </row>
        <row r="409">
          <cell r="A409">
            <v>34400201</v>
          </cell>
          <cell r="F409">
            <v>39.787500000000001</v>
          </cell>
        </row>
        <row r="410">
          <cell r="A410">
            <v>34400301</v>
          </cell>
          <cell r="F410">
            <v>39.746900000000004</v>
          </cell>
        </row>
        <row r="411">
          <cell r="A411">
            <v>34400400</v>
          </cell>
          <cell r="F411">
            <v>39.606400000000001</v>
          </cell>
        </row>
        <row r="412">
          <cell r="A412">
            <v>34400501</v>
          </cell>
          <cell r="F412">
            <v>39.722999999999999</v>
          </cell>
        </row>
        <row r="413">
          <cell r="A413">
            <v>34400600</v>
          </cell>
          <cell r="F413">
            <v>39.6571</v>
          </cell>
        </row>
        <row r="414">
          <cell r="A414">
            <v>34400700</v>
          </cell>
          <cell r="F414">
            <v>39.429099999999998</v>
          </cell>
        </row>
        <row r="415">
          <cell r="A415">
            <v>34400800</v>
          </cell>
          <cell r="F415">
            <v>39.188800000000001</v>
          </cell>
        </row>
        <row r="416">
          <cell r="A416">
            <v>34400900</v>
          </cell>
          <cell r="F416">
            <v>39.578700000000005</v>
          </cell>
        </row>
        <row r="417">
          <cell r="A417">
            <v>34401000</v>
          </cell>
          <cell r="F417">
            <v>39.215000000000003</v>
          </cell>
        </row>
        <row r="418">
          <cell r="A418">
            <v>34401100</v>
          </cell>
          <cell r="F418">
            <v>39.653300000000002</v>
          </cell>
        </row>
        <row r="419">
          <cell r="A419">
            <v>34401200</v>
          </cell>
          <cell r="F419">
            <v>39.210500000000003</v>
          </cell>
        </row>
        <row r="420">
          <cell r="A420">
            <v>34401400</v>
          </cell>
          <cell r="F420">
            <v>39.454900000000002</v>
          </cell>
        </row>
        <row r="421">
          <cell r="A421">
            <v>34401501</v>
          </cell>
          <cell r="F421">
            <v>39.728100000000005</v>
          </cell>
        </row>
        <row r="422">
          <cell r="A422">
            <v>34401600</v>
          </cell>
          <cell r="F422">
            <v>39.728899999999996</v>
          </cell>
        </row>
        <row r="423">
          <cell r="A423">
            <v>34401700</v>
          </cell>
          <cell r="F423">
            <v>39.820900000000002</v>
          </cell>
        </row>
        <row r="424">
          <cell r="A424">
            <v>34401801</v>
          </cell>
          <cell r="F424">
            <v>39.840399999999995</v>
          </cell>
        </row>
        <row r="425">
          <cell r="A425">
            <v>34402100</v>
          </cell>
          <cell r="F425">
            <v>39.708800000000004</v>
          </cell>
        </row>
        <row r="426">
          <cell r="A426">
            <v>34402201</v>
          </cell>
          <cell r="F426">
            <v>39.537199999999999</v>
          </cell>
        </row>
        <row r="427">
          <cell r="A427">
            <v>34402301</v>
          </cell>
          <cell r="F427">
            <v>37.888300000000001</v>
          </cell>
        </row>
        <row r="428">
          <cell r="A428">
            <v>34402401</v>
          </cell>
          <cell r="F428">
            <v>39.801700000000004</v>
          </cell>
        </row>
        <row r="429">
          <cell r="A429">
            <v>34402502</v>
          </cell>
          <cell r="F429">
            <v>39.711000000000006</v>
          </cell>
        </row>
        <row r="430">
          <cell r="A430">
            <v>34402801</v>
          </cell>
          <cell r="F430">
            <v>39.839800000000004</v>
          </cell>
        </row>
        <row r="431">
          <cell r="A431">
            <v>34402900</v>
          </cell>
          <cell r="F431">
            <v>39.207300000000004</v>
          </cell>
        </row>
        <row r="432">
          <cell r="A432">
            <v>34403101</v>
          </cell>
          <cell r="F432">
            <v>39.468299999999999</v>
          </cell>
        </row>
        <row r="433">
          <cell r="A433">
            <v>34403300</v>
          </cell>
          <cell r="F433">
            <v>39.665500000000002</v>
          </cell>
        </row>
        <row r="434">
          <cell r="A434">
            <v>34403501</v>
          </cell>
          <cell r="F434">
            <v>39.673200000000001</v>
          </cell>
        </row>
        <row r="435">
          <cell r="A435">
            <v>34403601</v>
          </cell>
          <cell r="F435">
            <v>39.694800000000001</v>
          </cell>
        </row>
        <row r="436">
          <cell r="A436">
            <v>34403700</v>
          </cell>
          <cell r="F436">
            <v>39.620400000000004</v>
          </cell>
        </row>
        <row r="437">
          <cell r="A437">
            <v>34403723</v>
          </cell>
          <cell r="F437">
            <v>39.631700000000002</v>
          </cell>
        </row>
        <row r="438">
          <cell r="A438">
            <v>34403901</v>
          </cell>
          <cell r="F438">
            <v>39.840499999999999</v>
          </cell>
        </row>
        <row r="439">
          <cell r="A439">
            <v>34404000</v>
          </cell>
          <cell r="F439">
            <v>39.482399999999998</v>
          </cell>
        </row>
        <row r="440">
          <cell r="A440">
            <v>34404300</v>
          </cell>
          <cell r="F440">
            <v>39.462499999999999</v>
          </cell>
        </row>
        <row r="441">
          <cell r="A441">
            <v>34404500</v>
          </cell>
          <cell r="F441">
            <v>39.698799999999999</v>
          </cell>
        </row>
        <row r="442">
          <cell r="A442">
            <v>34404700</v>
          </cell>
          <cell r="F442">
            <v>39.402300000000004</v>
          </cell>
        </row>
        <row r="443">
          <cell r="A443">
            <v>34404901</v>
          </cell>
          <cell r="F443">
            <v>39.656499999999994</v>
          </cell>
        </row>
        <row r="444">
          <cell r="A444">
            <v>34405101</v>
          </cell>
          <cell r="F444">
            <v>39.730799999999995</v>
          </cell>
        </row>
        <row r="445">
          <cell r="A445">
            <v>34405301</v>
          </cell>
          <cell r="F445">
            <v>39.702300000000001</v>
          </cell>
        </row>
        <row r="446">
          <cell r="A446">
            <v>34405401</v>
          </cell>
          <cell r="F446">
            <v>39.838699999999996</v>
          </cell>
        </row>
        <row r="447">
          <cell r="A447">
            <v>34405700</v>
          </cell>
          <cell r="F447">
            <v>39.176900000000003</v>
          </cell>
        </row>
        <row r="448">
          <cell r="A448">
            <v>34405900</v>
          </cell>
          <cell r="F448">
            <v>39.738700000000001</v>
          </cell>
        </row>
        <row r="449">
          <cell r="A449">
            <v>34406000</v>
          </cell>
          <cell r="F449">
            <v>39.679399999999994</v>
          </cell>
        </row>
        <row r="450">
          <cell r="A450">
            <v>34406102</v>
          </cell>
          <cell r="F450">
            <v>39.800799999999995</v>
          </cell>
        </row>
        <row r="451">
          <cell r="A451">
            <v>34406200</v>
          </cell>
          <cell r="F451">
            <v>39.685099999999998</v>
          </cell>
        </row>
        <row r="452">
          <cell r="A452">
            <v>34406401</v>
          </cell>
          <cell r="F452">
            <v>39.798200000000001</v>
          </cell>
        </row>
        <row r="453">
          <cell r="A453">
            <v>34406600</v>
          </cell>
          <cell r="F453">
            <v>39.721199999999996</v>
          </cell>
        </row>
        <row r="454">
          <cell r="A454">
            <v>34406700</v>
          </cell>
          <cell r="F454">
            <v>39.676000000000002</v>
          </cell>
        </row>
        <row r="455">
          <cell r="A455">
            <v>34406901</v>
          </cell>
          <cell r="F455">
            <v>39.513199999999998</v>
          </cell>
        </row>
        <row r="456">
          <cell r="A456">
            <v>34407101</v>
          </cell>
          <cell r="F456">
            <v>39.533999999999999</v>
          </cell>
        </row>
        <row r="457">
          <cell r="A457">
            <v>34407201</v>
          </cell>
          <cell r="F457">
            <v>39.070500000000003</v>
          </cell>
        </row>
        <row r="458">
          <cell r="A458">
            <v>34407300</v>
          </cell>
          <cell r="F458">
            <v>39.639599999999994</v>
          </cell>
        </row>
        <row r="459">
          <cell r="A459">
            <v>34407401</v>
          </cell>
          <cell r="F459">
            <v>39.5105</v>
          </cell>
        </row>
        <row r="460">
          <cell r="A460">
            <v>34407501</v>
          </cell>
          <cell r="F460">
            <v>39.738099999999996</v>
          </cell>
        </row>
        <row r="461">
          <cell r="A461">
            <v>34407801</v>
          </cell>
          <cell r="F461">
            <v>39.706900000000005</v>
          </cell>
        </row>
        <row r="462">
          <cell r="A462">
            <v>34407901</v>
          </cell>
          <cell r="F462">
            <v>39.655299999999997</v>
          </cell>
        </row>
        <row r="463">
          <cell r="A463">
            <v>34408000</v>
          </cell>
          <cell r="F463">
            <v>39.685299999999998</v>
          </cell>
        </row>
        <row r="464">
          <cell r="A464">
            <v>34408101</v>
          </cell>
          <cell r="F464">
            <v>39.838799999999999</v>
          </cell>
        </row>
        <row r="465">
          <cell r="A465">
            <v>34408200</v>
          </cell>
          <cell r="F465">
            <v>39.736399999999996</v>
          </cell>
        </row>
        <row r="466">
          <cell r="A466">
            <v>34408300</v>
          </cell>
          <cell r="F466">
            <v>39.646099999999997</v>
          </cell>
        </row>
        <row r="467">
          <cell r="A467">
            <v>34408401</v>
          </cell>
          <cell r="F467">
            <v>39.803199999999997</v>
          </cell>
        </row>
        <row r="468">
          <cell r="A468">
            <v>34408501</v>
          </cell>
          <cell r="F468">
            <v>39.4771</v>
          </cell>
        </row>
        <row r="469">
          <cell r="A469">
            <v>34408600</v>
          </cell>
          <cell r="F469">
            <v>39.6892</v>
          </cell>
        </row>
        <row r="470">
          <cell r="A470">
            <v>34408701</v>
          </cell>
          <cell r="F470">
            <v>39.837900000000005</v>
          </cell>
        </row>
        <row r="471">
          <cell r="A471">
            <v>34408801</v>
          </cell>
          <cell r="F471">
            <v>39.769300000000001</v>
          </cell>
        </row>
        <row r="472">
          <cell r="A472">
            <v>34408900</v>
          </cell>
          <cell r="F472">
            <v>39.732499999999995</v>
          </cell>
        </row>
        <row r="473">
          <cell r="A473">
            <v>34409201</v>
          </cell>
          <cell r="F473">
            <v>39.478200000000001</v>
          </cell>
        </row>
        <row r="474">
          <cell r="A474">
            <v>34409301</v>
          </cell>
          <cell r="F474">
            <v>39.657499999999999</v>
          </cell>
        </row>
        <row r="475">
          <cell r="A475">
            <v>34409401</v>
          </cell>
          <cell r="F475">
            <v>39.838899999999995</v>
          </cell>
        </row>
        <row r="476">
          <cell r="A476">
            <v>34409501</v>
          </cell>
          <cell r="F476">
            <v>39.728100000000005</v>
          </cell>
        </row>
        <row r="477">
          <cell r="A477">
            <v>34409601</v>
          </cell>
          <cell r="F477">
            <v>39.683199999999999</v>
          </cell>
        </row>
        <row r="478">
          <cell r="A478">
            <v>34409701</v>
          </cell>
          <cell r="F478">
            <v>39.211999999999996</v>
          </cell>
        </row>
        <row r="479">
          <cell r="A479">
            <v>34409801</v>
          </cell>
          <cell r="F479">
            <v>39.7301</v>
          </cell>
        </row>
        <row r="480">
          <cell r="A480">
            <v>34409900</v>
          </cell>
          <cell r="F480">
            <v>39.460599999999999</v>
          </cell>
        </row>
        <row r="481">
          <cell r="A481">
            <v>34410200</v>
          </cell>
          <cell r="F481">
            <v>39.697299999999998</v>
          </cell>
        </row>
        <row r="482">
          <cell r="A482">
            <v>34410501</v>
          </cell>
          <cell r="F482">
            <v>39.788600000000002</v>
          </cell>
        </row>
        <row r="483">
          <cell r="A483">
            <v>34410601</v>
          </cell>
          <cell r="F483">
            <v>39.656700000000001</v>
          </cell>
        </row>
        <row r="484">
          <cell r="A484">
            <v>34410701</v>
          </cell>
          <cell r="F484">
            <v>39.460299999999997</v>
          </cell>
        </row>
        <row r="485">
          <cell r="A485">
            <v>34410901</v>
          </cell>
          <cell r="F485">
            <v>38.281700000000001</v>
          </cell>
        </row>
        <row r="486">
          <cell r="A486">
            <v>34411000</v>
          </cell>
          <cell r="F486">
            <v>39.713499999999996</v>
          </cell>
        </row>
        <row r="487">
          <cell r="A487">
            <v>34411100</v>
          </cell>
          <cell r="F487">
            <v>39.705600000000004</v>
          </cell>
        </row>
        <row r="488">
          <cell r="A488">
            <v>34411200</v>
          </cell>
          <cell r="F488">
            <v>39.7121</v>
          </cell>
        </row>
        <row r="489">
          <cell r="A489">
            <v>34411400</v>
          </cell>
          <cell r="F489">
            <v>39.557400000000001</v>
          </cell>
        </row>
        <row r="490">
          <cell r="A490">
            <v>34411501</v>
          </cell>
          <cell r="F490">
            <v>39.724500000000006</v>
          </cell>
        </row>
        <row r="491">
          <cell r="A491">
            <v>34411601</v>
          </cell>
          <cell r="F491">
            <v>39.839500000000001</v>
          </cell>
        </row>
        <row r="492">
          <cell r="A492">
            <v>34411701</v>
          </cell>
          <cell r="F492">
            <v>39.493699999999997</v>
          </cell>
        </row>
        <row r="493">
          <cell r="A493">
            <v>34411801</v>
          </cell>
          <cell r="F493">
            <v>39.686600000000006</v>
          </cell>
        </row>
        <row r="494">
          <cell r="A494">
            <v>34412101</v>
          </cell>
          <cell r="F494">
            <v>39.699100000000001</v>
          </cell>
        </row>
        <row r="495">
          <cell r="A495">
            <v>34412201</v>
          </cell>
          <cell r="F495">
            <v>39.452199999999998</v>
          </cell>
        </row>
        <row r="496">
          <cell r="A496">
            <v>34412401</v>
          </cell>
          <cell r="F496">
            <v>39.5578</v>
          </cell>
        </row>
        <row r="497">
          <cell r="A497">
            <v>34412601</v>
          </cell>
          <cell r="F497">
            <v>39.745799999999996</v>
          </cell>
        </row>
        <row r="498">
          <cell r="A498">
            <v>34412701</v>
          </cell>
          <cell r="F498">
            <v>39.666800000000002</v>
          </cell>
        </row>
        <row r="499">
          <cell r="A499">
            <v>34413101</v>
          </cell>
          <cell r="F499">
            <v>39.841099999999997</v>
          </cell>
        </row>
        <row r="500">
          <cell r="A500">
            <v>34413203</v>
          </cell>
          <cell r="F500">
            <v>39.642499999999998</v>
          </cell>
        </row>
        <row r="501">
          <cell r="A501">
            <v>34413400</v>
          </cell>
          <cell r="F501">
            <v>39.666600000000003</v>
          </cell>
        </row>
        <row r="502">
          <cell r="A502">
            <v>34413801</v>
          </cell>
          <cell r="F502">
            <v>39.726500000000001</v>
          </cell>
        </row>
        <row r="503">
          <cell r="A503">
            <v>34413901</v>
          </cell>
          <cell r="F503">
            <v>39.484999999999999</v>
          </cell>
        </row>
        <row r="504">
          <cell r="A504">
            <v>34414001</v>
          </cell>
          <cell r="F504">
            <v>39.4756</v>
          </cell>
        </row>
        <row r="505">
          <cell r="A505">
            <v>34414400</v>
          </cell>
          <cell r="F505">
            <v>38.903300000000002</v>
          </cell>
        </row>
        <row r="506">
          <cell r="A506">
            <v>34414500</v>
          </cell>
          <cell r="F506">
            <v>39.716500000000003</v>
          </cell>
        </row>
        <row r="507">
          <cell r="A507">
            <v>34414601</v>
          </cell>
          <cell r="F507">
            <v>39.701300000000003</v>
          </cell>
        </row>
        <row r="508">
          <cell r="A508">
            <v>34414701</v>
          </cell>
          <cell r="F508">
            <v>39.7166</v>
          </cell>
        </row>
        <row r="509">
          <cell r="A509">
            <v>34414800</v>
          </cell>
          <cell r="F509">
            <v>39.412000000000006</v>
          </cell>
        </row>
        <row r="510">
          <cell r="A510">
            <v>34414901</v>
          </cell>
          <cell r="F510">
            <v>39.713499999999996</v>
          </cell>
        </row>
        <row r="511">
          <cell r="A511">
            <v>34415101</v>
          </cell>
          <cell r="F511">
            <v>39.718900000000005</v>
          </cell>
        </row>
        <row r="512">
          <cell r="A512">
            <v>34415201</v>
          </cell>
          <cell r="F512">
            <v>39.292300000000004</v>
          </cell>
        </row>
        <row r="513">
          <cell r="A513">
            <v>34415301</v>
          </cell>
          <cell r="F513">
            <v>39.718999999999994</v>
          </cell>
        </row>
        <row r="514">
          <cell r="A514">
            <v>34415600</v>
          </cell>
          <cell r="F514">
            <v>39.734699999999997</v>
          </cell>
        </row>
        <row r="515">
          <cell r="A515">
            <v>34416001</v>
          </cell>
          <cell r="F515">
            <v>39.728200000000001</v>
          </cell>
        </row>
        <row r="516">
          <cell r="A516">
            <v>34416400</v>
          </cell>
          <cell r="F516">
            <v>39.817799999999998</v>
          </cell>
        </row>
        <row r="517">
          <cell r="A517">
            <v>34416800</v>
          </cell>
          <cell r="F517">
            <v>39.704299999999996</v>
          </cell>
        </row>
        <row r="518">
          <cell r="A518">
            <v>34417001</v>
          </cell>
          <cell r="F518">
            <v>39.704000000000001</v>
          </cell>
        </row>
        <row r="519">
          <cell r="A519">
            <v>34417201</v>
          </cell>
          <cell r="F519">
            <v>39.377700000000004</v>
          </cell>
        </row>
        <row r="520">
          <cell r="A520">
            <v>34417301</v>
          </cell>
          <cell r="F520">
            <v>39.439099999999996</v>
          </cell>
        </row>
        <row r="521">
          <cell r="A521">
            <v>34417401</v>
          </cell>
          <cell r="F521">
            <v>39.713799999999999</v>
          </cell>
        </row>
        <row r="522">
          <cell r="A522">
            <v>34417501</v>
          </cell>
          <cell r="F522">
            <v>39.722300000000004</v>
          </cell>
        </row>
        <row r="523">
          <cell r="A523">
            <v>34417700</v>
          </cell>
          <cell r="F523">
            <v>39.717500000000001</v>
          </cell>
        </row>
        <row r="524">
          <cell r="A524">
            <v>34417801</v>
          </cell>
          <cell r="F524">
            <v>39.7134</v>
          </cell>
        </row>
        <row r="525">
          <cell r="A525">
            <v>34417901</v>
          </cell>
          <cell r="F525">
            <v>39.718700000000005</v>
          </cell>
        </row>
        <row r="526">
          <cell r="A526">
            <v>34418001</v>
          </cell>
          <cell r="F526">
            <v>39.715699999999998</v>
          </cell>
        </row>
        <row r="527">
          <cell r="A527">
            <v>34418500</v>
          </cell>
          <cell r="F527">
            <v>39.693800000000003</v>
          </cell>
        </row>
        <row r="528">
          <cell r="A528">
            <v>34418600</v>
          </cell>
          <cell r="F528">
            <v>39.706299999999999</v>
          </cell>
        </row>
        <row r="529">
          <cell r="A529">
            <v>34418701</v>
          </cell>
          <cell r="F529">
            <v>39.682700000000004</v>
          </cell>
        </row>
        <row r="530">
          <cell r="A530">
            <v>34418900</v>
          </cell>
          <cell r="F530">
            <v>39.716799999999999</v>
          </cell>
        </row>
        <row r="531">
          <cell r="A531">
            <v>34419201</v>
          </cell>
          <cell r="F531">
            <v>39.709699999999998</v>
          </cell>
        </row>
        <row r="532">
          <cell r="A532">
            <v>34419300</v>
          </cell>
          <cell r="F532">
            <v>39.725900000000003</v>
          </cell>
        </row>
        <row r="533">
          <cell r="A533">
            <v>34419701</v>
          </cell>
          <cell r="F533">
            <v>39.713999999999999</v>
          </cell>
        </row>
        <row r="534">
          <cell r="A534">
            <v>34420001</v>
          </cell>
          <cell r="F534">
            <v>38.815299999999993</v>
          </cell>
        </row>
        <row r="535">
          <cell r="A535">
            <v>34420901</v>
          </cell>
          <cell r="F535">
            <v>39.318899999999999</v>
          </cell>
        </row>
        <row r="536">
          <cell r="A536">
            <v>34421100</v>
          </cell>
          <cell r="F536">
            <v>39.405000000000001</v>
          </cell>
        </row>
        <row r="537">
          <cell r="A537">
            <v>34421401</v>
          </cell>
          <cell r="F537">
            <v>39.704599999999999</v>
          </cell>
        </row>
        <row r="538">
          <cell r="A538">
            <v>34421500</v>
          </cell>
          <cell r="F538">
            <v>39.7194</v>
          </cell>
        </row>
        <row r="539">
          <cell r="A539">
            <v>34421700</v>
          </cell>
          <cell r="F539">
            <v>39.372599999999998</v>
          </cell>
        </row>
        <row r="540">
          <cell r="A540">
            <v>34421900</v>
          </cell>
          <cell r="F540">
            <v>39.739700000000006</v>
          </cell>
        </row>
        <row r="541">
          <cell r="A541">
            <v>34422001</v>
          </cell>
          <cell r="F541">
            <v>38.917300000000004</v>
          </cell>
        </row>
        <row r="542">
          <cell r="A542">
            <v>34422101</v>
          </cell>
          <cell r="F542">
            <v>39.698599999999999</v>
          </cell>
        </row>
        <row r="543">
          <cell r="A543">
            <v>34422600</v>
          </cell>
          <cell r="F543">
            <v>39.513500000000001</v>
          </cell>
        </row>
        <row r="544">
          <cell r="A544">
            <v>34423300</v>
          </cell>
          <cell r="F544">
            <v>39.363900000000001</v>
          </cell>
        </row>
        <row r="545">
          <cell r="A545">
            <v>34423800</v>
          </cell>
          <cell r="F545">
            <v>39.706600000000002</v>
          </cell>
        </row>
        <row r="546">
          <cell r="A546">
            <v>34424000</v>
          </cell>
          <cell r="F546">
            <v>38.899799999999999</v>
          </cell>
        </row>
        <row r="547">
          <cell r="A547">
            <v>34424501</v>
          </cell>
          <cell r="F547">
            <v>39.735300000000002</v>
          </cell>
        </row>
        <row r="548">
          <cell r="A548">
            <v>34424800</v>
          </cell>
          <cell r="F548">
            <v>38.9071</v>
          </cell>
        </row>
        <row r="549">
          <cell r="A549">
            <v>34425400</v>
          </cell>
          <cell r="F549">
            <v>39.695399999999999</v>
          </cell>
        </row>
        <row r="550">
          <cell r="A550">
            <v>34425501</v>
          </cell>
          <cell r="F550">
            <v>39.729300000000002</v>
          </cell>
        </row>
        <row r="551">
          <cell r="A551">
            <v>34425601</v>
          </cell>
          <cell r="F551">
            <v>38.866100000000003</v>
          </cell>
        </row>
        <row r="552">
          <cell r="A552">
            <v>34425700</v>
          </cell>
          <cell r="F552">
            <v>39.718000000000004</v>
          </cell>
        </row>
        <row r="553">
          <cell r="A553">
            <v>34425801</v>
          </cell>
          <cell r="F553">
            <v>39.288200000000003</v>
          </cell>
        </row>
        <row r="554">
          <cell r="A554">
            <v>34426301</v>
          </cell>
          <cell r="F554">
            <v>39.716099999999997</v>
          </cell>
        </row>
        <row r="555">
          <cell r="A555">
            <v>34426401</v>
          </cell>
          <cell r="F555">
            <v>38.8705</v>
          </cell>
        </row>
        <row r="556">
          <cell r="A556">
            <v>34426800</v>
          </cell>
          <cell r="F556">
            <v>39.475299999999997</v>
          </cell>
        </row>
        <row r="557">
          <cell r="A557">
            <v>34426900</v>
          </cell>
          <cell r="F557">
            <v>39.713000000000001</v>
          </cell>
        </row>
        <row r="558">
          <cell r="A558">
            <v>34427200</v>
          </cell>
          <cell r="F558">
            <v>39.716099999999997</v>
          </cell>
        </row>
        <row r="559">
          <cell r="A559">
            <v>34427501</v>
          </cell>
          <cell r="F559">
            <v>39.682500000000005</v>
          </cell>
        </row>
        <row r="560">
          <cell r="A560">
            <v>34427801</v>
          </cell>
          <cell r="F560">
            <v>39.711599999999997</v>
          </cell>
        </row>
        <row r="561">
          <cell r="A561">
            <v>34428001</v>
          </cell>
          <cell r="F561">
            <v>39.7258</v>
          </cell>
        </row>
        <row r="562">
          <cell r="A562">
            <v>34428201</v>
          </cell>
          <cell r="F562">
            <v>39.727899999999998</v>
          </cell>
        </row>
        <row r="563">
          <cell r="A563">
            <v>34428301</v>
          </cell>
          <cell r="F563">
            <v>39.7121</v>
          </cell>
        </row>
        <row r="564">
          <cell r="A564">
            <v>34428901</v>
          </cell>
          <cell r="F564">
            <v>39.379300000000001</v>
          </cell>
        </row>
        <row r="565">
          <cell r="A565">
            <v>34429001</v>
          </cell>
          <cell r="F565">
            <v>39.730699999999999</v>
          </cell>
        </row>
        <row r="566">
          <cell r="A566">
            <v>34429401</v>
          </cell>
          <cell r="F566">
            <v>39.7348</v>
          </cell>
        </row>
        <row r="567">
          <cell r="A567">
            <v>34429501</v>
          </cell>
          <cell r="F567">
            <v>39.7196</v>
          </cell>
        </row>
        <row r="568">
          <cell r="A568">
            <v>34430201</v>
          </cell>
          <cell r="F568">
            <v>39.361399999999996</v>
          </cell>
        </row>
        <row r="569">
          <cell r="A569">
            <v>34430301</v>
          </cell>
          <cell r="F569">
            <v>39.218999999999994</v>
          </cell>
        </row>
        <row r="570">
          <cell r="A570">
            <v>34430801</v>
          </cell>
          <cell r="F570">
            <v>38.898000000000003</v>
          </cell>
        </row>
        <row r="571">
          <cell r="A571">
            <v>34430901</v>
          </cell>
          <cell r="F571">
            <v>39.703200000000002</v>
          </cell>
        </row>
        <row r="572">
          <cell r="A572">
            <v>34431003</v>
          </cell>
          <cell r="F572">
            <v>39.715899999999998</v>
          </cell>
        </row>
        <row r="573">
          <cell r="A573">
            <v>34431201</v>
          </cell>
          <cell r="F573">
            <v>39.716300000000004</v>
          </cell>
        </row>
        <row r="574">
          <cell r="A574">
            <v>34431301</v>
          </cell>
          <cell r="F574">
            <v>39.063300000000005</v>
          </cell>
        </row>
        <row r="575">
          <cell r="A575">
            <v>34431501</v>
          </cell>
          <cell r="F575">
            <v>38.9131</v>
          </cell>
        </row>
        <row r="576">
          <cell r="A576">
            <v>34431601</v>
          </cell>
          <cell r="F576">
            <v>39.710799999999999</v>
          </cell>
        </row>
        <row r="577">
          <cell r="A577">
            <v>34431801</v>
          </cell>
          <cell r="F577">
            <v>39.713200000000001</v>
          </cell>
        </row>
        <row r="578">
          <cell r="A578">
            <v>34432201</v>
          </cell>
          <cell r="F578">
            <v>39.726300000000002</v>
          </cell>
        </row>
        <row r="579">
          <cell r="A579">
            <v>34432701</v>
          </cell>
          <cell r="F579">
            <v>39.724699999999999</v>
          </cell>
        </row>
        <row r="580">
          <cell r="A580">
            <v>34432801</v>
          </cell>
          <cell r="F580">
            <v>38.397599999999997</v>
          </cell>
        </row>
        <row r="581">
          <cell r="A581">
            <v>34432901</v>
          </cell>
          <cell r="F581">
            <v>39.721399999999996</v>
          </cell>
        </row>
        <row r="582">
          <cell r="A582">
            <v>34433300</v>
          </cell>
          <cell r="F582">
            <v>39.726100000000002</v>
          </cell>
        </row>
        <row r="583">
          <cell r="A583">
            <v>34433901</v>
          </cell>
          <cell r="F583">
            <v>39.3521</v>
          </cell>
        </row>
        <row r="584">
          <cell r="A584">
            <v>34434101</v>
          </cell>
          <cell r="F584">
            <v>39.719099999999997</v>
          </cell>
        </row>
        <row r="585">
          <cell r="A585">
            <v>34434201</v>
          </cell>
          <cell r="F585">
            <v>39.715299999999999</v>
          </cell>
        </row>
        <row r="586">
          <cell r="A586">
            <v>34434501</v>
          </cell>
          <cell r="F586">
            <v>39.727499999999999</v>
          </cell>
        </row>
        <row r="587">
          <cell r="A587">
            <v>34434701</v>
          </cell>
          <cell r="F587">
            <v>39.721899999999998</v>
          </cell>
        </row>
        <row r="588">
          <cell r="A588">
            <v>34434801</v>
          </cell>
          <cell r="F588">
            <v>39.713299999999997</v>
          </cell>
        </row>
        <row r="589">
          <cell r="A589">
            <v>34435201</v>
          </cell>
          <cell r="F589">
            <v>39.715599999999995</v>
          </cell>
        </row>
        <row r="590">
          <cell r="A590">
            <v>34435501</v>
          </cell>
          <cell r="F590">
            <v>39.759799999999998</v>
          </cell>
        </row>
        <row r="591">
          <cell r="A591">
            <v>34435701</v>
          </cell>
          <cell r="F591">
            <v>39.319499999999998</v>
          </cell>
        </row>
        <row r="592">
          <cell r="A592">
            <v>34435901</v>
          </cell>
          <cell r="F592">
            <v>39.713900000000002</v>
          </cell>
        </row>
        <row r="593">
          <cell r="A593">
            <v>34436102</v>
          </cell>
          <cell r="F593">
            <v>39.758500000000005</v>
          </cell>
        </row>
        <row r="594">
          <cell r="A594">
            <v>34437001</v>
          </cell>
          <cell r="F594">
            <v>39.707000000000001</v>
          </cell>
        </row>
        <row r="595">
          <cell r="A595">
            <v>34437301</v>
          </cell>
          <cell r="F595">
            <v>38.919899999999998</v>
          </cell>
        </row>
        <row r="596">
          <cell r="A596">
            <v>34437701</v>
          </cell>
          <cell r="F596">
            <v>39.708399999999997</v>
          </cell>
        </row>
        <row r="597">
          <cell r="A597">
            <v>34438301</v>
          </cell>
          <cell r="F597">
            <v>39.188899999999997</v>
          </cell>
        </row>
        <row r="598">
          <cell r="A598">
            <v>34438400</v>
          </cell>
          <cell r="F598">
            <v>39.723099999999995</v>
          </cell>
        </row>
        <row r="599">
          <cell r="A599">
            <v>34438500</v>
          </cell>
          <cell r="F599">
            <v>39.718000000000004</v>
          </cell>
        </row>
        <row r="600">
          <cell r="A600">
            <v>34438901</v>
          </cell>
          <cell r="F600">
            <v>39.709599999999995</v>
          </cell>
        </row>
        <row r="601">
          <cell r="A601">
            <v>34439201</v>
          </cell>
          <cell r="F601">
            <v>39.595300000000002</v>
          </cell>
        </row>
        <row r="602">
          <cell r="A602">
            <v>34439301</v>
          </cell>
          <cell r="F602">
            <v>39.630499999999998</v>
          </cell>
        </row>
        <row r="603">
          <cell r="A603">
            <v>34439801</v>
          </cell>
          <cell r="F603">
            <v>39.646900000000002</v>
          </cell>
        </row>
        <row r="604">
          <cell r="A604">
            <v>34439901</v>
          </cell>
          <cell r="F604">
            <v>39.643100000000004</v>
          </cell>
        </row>
        <row r="605">
          <cell r="A605">
            <v>34440100</v>
          </cell>
          <cell r="F605">
            <v>39.652200000000001</v>
          </cell>
        </row>
        <row r="606">
          <cell r="A606">
            <v>34440201</v>
          </cell>
          <cell r="F606">
            <v>39.656700000000001</v>
          </cell>
        </row>
        <row r="607">
          <cell r="A607">
            <v>34441000</v>
          </cell>
          <cell r="F607">
            <v>39.654599999999995</v>
          </cell>
        </row>
        <row r="608">
          <cell r="A608">
            <v>34441201</v>
          </cell>
          <cell r="F608">
            <v>39.508699999999997</v>
          </cell>
        </row>
        <row r="609">
          <cell r="A609">
            <v>34441501</v>
          </cell>
          <cell r="F609">
            <v>39.653599999999997</v>
          </cell>
        </row>
        <row r="610">
          <cell r="A610">
            <v>34441800</v>
          </cell>
          <cell r="F610">
            <v>39.511699999999998</v>
          </cell>
        </row>
        <row r="611">
          <cell r="A611">
            <v>34441802</v>
          </cell>
          <cell r="F611">
            <v>39.500599999999999</v>
          </cell>
        </row>
        <row r="612">
          <cell r="A612">
            <v>34441906</v>
          </cell>
          <cell r="F612">
            <v>39.649099999999997</v>
          </cell>
        </row>
        <row r="613">
          <cell r="A613">
            <v>34442101</v>
          </cell>
          <cell r="F613">
            <v>39.625300000000003</v>
          </cell>
        </row>
        <row r="614">
          <cell r="A614">
            <v>34442400</v>
          </cell>
          <cell r="F614">
            <v>39.651800000000001</v>
          </cell>
        </row>
        <row r="615">
          <cell r="A615">
            <v>34442700</v>
          </cell>
          <cell r="F615">
            <v>39.650600000000004</v>
          </cell>
        </row>
        <row r="616">
          <cell r="A616">
            <v>34442901</v>
          </cell>
          <cell r="F616">
            <v>39.593499999999999</v>
          </cell>
        </row>
        <row r="617">
          <cell r="A617">
            <v>34443101</v>
          </cell>
          <cell r="F617">
            <v>39.652300000000004</v>
          </cell>
        </row>
        <row r="618">
          <cell r="A618">
            <v>34443200</v>
          </cell>
          <cell r="F618">
            <v>39.6477</v>
          </cell>
        </row>
        <row r="619">
          <cell r="A619">
            <v>34444201</v>
          </cell>
          <cell r="F619">
            <v>39.677499999999995</v>
          </cell>
        </row>
        <row r="620">
          <cell r="A620">
            <v>34444500</v>
          </cell>
          <cell r="F620">
            <v>39.481500000000004</v>
          </cell>
        </row>
        <row r="621">
          <cell r="A621">
            <v>34444701</v>
          </cell>
          <cell r="F621">
            <v>39.658799999999999</v>
          </cell>
        </row>
        <row r="622">
          <cell r="A622">
            <v>34445001</v>
          </cell>
          <cell r="F622">
            <v>39.658200000000001</v>
          </cell>
        </row>
        <row r="623">
          <cell r="A623">
            <v>34445100</v>
          </cell>
          <cell r="F623">
            <v>39.640900000000002</v>
          </cell>
        </row>
        <row r="624">
          <cell r="A624">
            <v>34445500</v>
          </cell>
          <cell r="F624">
            <v>39.504600000000003</v>
          </cell>
        </row>
        <row r="625">
          <cell r="A625">
            <v>34446002</v>
          </cell>
          <cell r="F625">
            <v>39.504899999999999</v>
          </cell>
        </row>
        <row r="626">
          <cell r="A626">
            <v>34446200</v>
          </cell>
          <cell r="F626">
            <v>39.649799999999999</v>
          </cell>
        </row>
        <row r="627">
          <cell r="A627">
            <v>34446500</v>
          </cell>
          <cell r="F627">
            <v>39.511699999999998</v>
          </cell>
        </row>
        <row r="628">
          <cell r="A628">
            <v>34446701</v>
          </cell>
          <cell r="F628">
            <v>39.598599999999998</v>
          </cell>
        </row>
        <row r="629">
          <cell r="A629">
            <v>34446801</v>
          </cell>
          <cell r="F629">
            <v>39.610100000000003</v>
          </cell>
        </row>
        <row r="630">
          <cell r="A630">
            <v>34447801</v>
          </cell>
          <cell r="F630">
            <v>39.644600000000004</v>
          </cell>
        </row>
        <row r="631">
          <cell r="A631">
            <v>34448200</v>
          </cell>
          <cell r="F631">
            <v>39.6496</v>
          </cell>
        </row>
        <row r="632">
          <cell r="A632">
            <v>34448600</v>
          </cell>
          <cell r="F632">
            <v>39.504899999999999</v>
          </cell>
        </row>
        <row r="633">
          <cell r="A633">
            <v>34448900</v>
          </cell>
          <cell r="F633">
            <v>39.645600000000002</v>
          </cell>
        </row>
        <row r="634">
          <cell r="A634">
            <v>34449300</v>
          </cell>
          <cell r="F634">
            <v>39.667500000000004</v>
          </cell>
        </row>
        <row r="635">
          <cell r="A635">
            <v>34450300</v>
          </cell>
          <cell r="F635">
            <v>39.616600000000005</v>
          </cell>
        </row>
        <row r="636">
          <cell r="A636">
            <v>34450401</v>
          </cell>
          <cell r="F636">
            <v>39.650700000000001</v>
          </cell>
        </row>
        <row r="637">
          <cell r="A637">
            <v>34450700</v>
          </cell>
          <cell r="F637">
            <v>39.648200000000003</v>
          </cell>
        </row>
        <row r="638">
          <cell r="A638">
            <v>34451100</v>
          </cell>
          <cell r="F638">
            <v>39.646700000000003</v>
          </cell>
        </row>
        <row r="639">
          <cell r="A639">
            <v>34451201</v>
          </cell>
          <cell r="F639">
            <v>39.662700000000001</v>
          </cell>
        </row>
        <row r="640">
          <cell r="A640">
            <v>34451500</v>
          </cell>
          <cell r="F640">
            <v>39.653800000000004</v>
          </cell>
        </row>
        <row r="641">
          <cell r="A641">
            <v>34452300</v>
          </cell>
          <cell r="F641">
            <v>39.641299999999994</v>
          </cell>
        </row>
        <row r="642">
          <cell r="A642">
            <v>34453200</v>
          </cell>
          <cell r="F642">
            <v>39.496499999999997</v>
          </cell>
        </row>
        <row r="643">
          <cell r="A643">
            <v>34453202</v>
          </cell>
          <cell r="F643">
            <v>39.516399999999997</v>
          </cell>
        </row>
        <row r="644">
          <cell r="A644">
            <v>34453401</v>
          </cell>
          <cell r="F644">
            <v>39.492100000000001</v>
          </cell>
        </row>
        <row r="645">
          <cell r="A645">
            <v>34453601</v>
          </cell>
          <cell r="F645">
            <v>39.645299999999999</v>
          </cell>
        </row>
        <row r="646">
          <cell r="A646">
            <v>34453901</v>
          </cell>
          <cell r="F646">
            <v>39.825099999999999</v>
          </cell>
        </row>
        <row r="647">
          <cell r="A647">
            <v>34454001</v>
          </cell>
          <cell r="F647">
            <v>39.636400000000002</v>
          </cell>
        </row>
        <row r="648">
          <cell r="A648">
            <v>34454901</v>
          </cell>
          <cell r="F648">
            <v>39.650100000000002</v>
          </cell>
        </row>
        <row r="649">
          <cell r="A649">
            <v>34455101</v>
          </cell>
          <cell r="F649">
            <v>39.601100000000002</v>
          </cell>
        </row>
        <row r="650">
          <cell r="A650">
            <v>34455201</v>
          </cell>
          <cell r="F650">
            <v>39.635300000000001</v>
          </cell>
        </row>
        <row r="651">
          <cell r="A651">
            <v>34455401</v>
          </cell>
          <cell r="F651">
            <v>39.630099999999999</v>
          </cell>
        </row>
        <row r="652">
          <cell r="A652">
            <v>34455501</v>
          </cell>
          <cell r="F652">
            <v>39.659600000000005</v>
          </cell>
        </row>
        <row r="653">
          <cell r="A653">
            <v>34455600</v>
          </cell>
          <cell r="F653">
            <v>39.641599999999997</v>
          </cell>
        </row>
        <row r="654">
          <cell r="A654">
            <v>34455701</v>
          </cell>
          <cell r="F654">
            <v>39.648099999999999</v>
          </cell>
        </row>
        <row r="655">
          <cell r="A655">
            <v>34456000</v>
          </cell>
          <cell r="F655">
            <v>39.627500000000005</v>
          </cell>
        </row>
        <row r="656">
          <cell r="A656">
            <v>34456101</v>
          </cell>
          <cell r="F656">
            <v>39.637300000000003</v>
          </cell>
        </row>
        <row r="657">
          <cell r="A657">
            <v>34456301</v>
          </cell>
          <cell r="F657">
            <v>39.6539</v>
          </cell>
        </row>
        <row r="658">
          <cell r="A658">
            <v>34456400</v>
          </cell>
          <cell r="F658">
            <v>39.509900000000002</v>
          </cell>
        </row>
        <row r="659">
          <cell r="A659">
            <v>34457800</v>
          </cell>
          <cell r="F659">
            <v>39.663400000000003</v>
          </cell>
        </row>
        <row r="660">
          <cell r="A660">
            <v>34458201</v>
          </cell>
          <cell r="F660">
            <v>39.650100000000002</v>
          </cell>
        </row>
        <row r="661">
          <cell r="A661">
            <v>34458501</v>
          </cell>
          <cell r="F661">
            <v>39.637599999999999</v>
          </cell>
        </row>
        <row r="662">
          <cell r="A662">
            <v>34458502</v>
          </cell>
          <cell r="F662">
            <v>39.658200000000001</v>
          </cell>
        </row>
        <row r="663">
          <cell r="A663">
            <v>34458601</v>
          </cell>
          <cell r="F663">
            <v>39.657900000000005</v>
          </cell>
        </row>
        <row r="664">
          <cell r="A664">
            <v>34458900</v>
          </cell>
          <cell r="F664">
            <v>39.609000000000002</v>
          </cell>
        </row>
        <row r="665">
          <cell r="A665">
            <v>34459001</v>
          </cell>
          <cell r="F665">
            <v>39.654599999999995</v>
          </cell>
        </row>
        <row r="666">
          <cell r="A666">
            <v>34459400</v>
          </cell>
          <cell r="F666">
            <v>39.636800000000001</v>
          </cell>
        </row>
        <row r="667">
          <cell r="A667">
            <v>34460000</v>
          </cell>
          <cell r="F667">
            <v>39.531799999999997</v>
          </cell>
        </row>
        <row r="668">
          <cell r="A668">
            <v>34460101</v>
          </cell>
          <cell r="F668">
            <v>39.703600000000002</v>
          </cell>
        </row>
        <row r="669">
          <cell r="A669">
            <v>34460501</v>
          </cell>
          <cell r="F669">
            <v>39.7361</v>
          </cell>
        </row>
        <row r="670">
          <cell r="A670">
            <v>34460901</v>
          </cell>
          <cell r="F670">
            <v>39.540899999999993</v>
          </cell>
        </row>
        <row r="671">
          <cell r="A671">
            <v>34461401</v>
          </cell>
          <cell r="F671">
            <v>39.6524</v>
          </cell>
        </row>
        <row r="672">
          <cell r="A672">
            <v>34461600</v>
          </cell>
          <cell r="F672">
            <v>39.702500000000001</v>
          </cell>
        </row>
        <row r="673">
          <cell r="A673">
            <v>34461801</v>
          </cell>
          <cell r="F673">
            <v>39.624399999999994</v>
          </cell>
        </row>
        <row r="674">
          <cell r="A674">
            <v>34461900</v>
          </cell>
          <cell r="F674">
            <v>39.624299999999998</v>
          </cell>
        </row>
        <row r="675">
          <cell r="A675">
            <v>34462000</v>
          </cell>
          <cell r="F675">
            <v>39.702599999999997</v>
          </cell>
        </row>
        <row r="676">
          <cell r="A676">
            <v>34462300</v>
          </cell>
          <cell r="F676">
            <v>39.508000000000003</v>
          </cell>
        </row>
        <row r="677">
          <cell r="A677">
            <v>34462601</v>
          </cell>
          <cell r="F677">
            <v>39.412599999999998</v>
          </cell>
        </row>
        <row r="678">
          <cell r="A678">
            <v>34462900</v>
          </cell>
          <cell r="F678">
            <v>39.737899999999996</v>
          </cell>
        </row>
        <row r="679">
          <cell r="A679">
            <v>34463001</v>
          </cell>
          <cell r="F679">
            <v>39.652300000000004</v>
          </cell>
        </row>
        <row r="680">
          <cell r="A680">
            <v>34463101</v>
          </cell>
          <cell r="F680">
            <v>39.502299999999998</v>
          </cell>
        </row>
        <row r="681">
          <cell r="A681">
            <v>34463300</v>
          </cell>
          <cell r="F681">
            <v>39.6158</v>
          </cell>
        </row>
        <row r="682">
          <cell r="A682">
            <v>34463501</v>
          </cell>
          <cell r="F682">
            <v>39.497499999999995</v>
          </cell>
        </row>
        <row r="683">
          <cell r="A683">
            <v>34463601</v>
          </cell>
          <cell r="F683">
            <v>39.662299999999995</v>
          </cell>
        </row>
        <row r="684">
          <cell r="A684">
            <v>34463700</v>
          </cell>
          <cell r="F684">
            <v>39.418599999999998</v>
          </cell>
        </row>
        <row r="685">
          <cell r="A685">
            <v>34464301</v>
          </cell>
          <cell r="F685">
            <v>39.744099999999996</v>
          </cell>
        </row>
        <row r="686">
          <cell r="A686">
            <v>34464401</v>
          </cell>
          <cell r="F686">
            <v>39.721299999999999</v>
          </cell>
        </row>
        <row r="687">
          <cell r="A687">
            <v>34464601</v>
          </cell>
          <cell r="F687">
            <v>39.576899999999995</v>
          </cell>
        </row>
        <row r="688">
          <cell r="A688">
            <v>34464901</v>
          </cell>
          <cell r="F688">
            <v>39.5411</v>
          </cell>
        </row>
        <row r="689">
          <cell r="A689">
            <v>34465201</v>
          </cell>
          <cell r="F689">
            <v>39.5122</v>
          </cell>
        </row>
        <row r="690">
          <cell r="A690">
            <v>34465901</v>
          </cell>
          <cell r="F690">
            <v>39.538800000000002</v>
          </cell>
        </row>
        <row r="691">
          <cell r="A691">
            <v>34466101</v>
          </cell>
          <cell r="F691">
            <v>39.605799999999995</v>
          </cell>
        </row>
        <row r="692">
          <cell r="A692">
            <v>34466201</v>
          </cell>
          <cell r="F692">
            <v>39.291699999999999</v>
          </cell>
        </row>
        <row r="693">
          <cell r="A693">
            <v>34466400</v>
          </cell>
          <cell r="F693">
            <v>39.652200000000001</v>
          </cell>
        </row>
        <row r="694">
          <cell r="A694">
            <v>34466501</v>
          </cell>
          <cell r="F694">
            <v>39.422400000000003</v>
          </cell>
        </row>
        <row r="695">
          <cell r="A695">
            <v>34466601</v>
          </cell>
          <cell r="F695">
            <v>39.540300000000002</v>
          </cell>
        </row>
        <row r="696">
          <cell r="A696">
            <v>34466800</v>
          </cell>
          <cell r="F696">
            <v>39.441700000000004</v>
          </cell>
        </row>
        <row r="697">
          <cell r="A697">
            <v>34467101</v>
          </cell>
          <cell r="F697">
            <v>39.549500000000002</v>
          </cell>
        </row>
        <row r="698">
          <cell r="A698">
            <v>34467201</v>
          </cell>
          <cell r="F698">
            <v>39.419400000000003</v>
          </cell>
        </row>
        <row r="699">
          <cell r="A699">
            <v>34467401</v>
          </cell>
          <cell r="F699">
            <v>39.7331</v>
          </cell>
        </row>
        <row r="700">
          <cell r="A700">
            <v>34467701</v>
          </cell>
          <cell r="F700">
            <v>39.536200000000001</v>
          </cell>
        </row>
        <row r="701">
          <cell r="A701">
            <v>34468400</v>
          </cell>
          <cell r="F701">
            <v>39.602900000000005</v>
          </cell>
        </row>
        <row r="702">
          <cell r="A702">
            <v>34468901</v>
          </cell>
          <cell r="F702">
            <v>39.721399999999996</v>
          </cell>
        </row>
        <row r="703">
          <cell r="A703">
            <v>34469101</v>
          </cell>
          <cell r="F703">
            <v>39.610300000000002</v>
          </cell>
        </row>
        <row r="704">
          <cell r="A704">
            <v>34469801</v>
          </cell>
          <cell r="F704">
            <v>39.460299999999997</v>
          </cell>
        </row>
        <row r="705">
          <cell r="A705">
            <v>34469803</v>
          </cell>
          <cell r="F705">
            <v>39.761199999999995</v>
          </cell>
        </row>
        <row r="706">
          <cell r="A706">
            <v>34470501</v>
          </cell>
          <cell r="F706">
            <v>39.479599999999998</v>
          </cell>
        </row>
        <row r="707">
          <cell r="A707">
            <v>34470600</v>
          </cell>
          <cell r="F707">
            <v>39.503299999999996</v>
          </cell>
        </row>
        <row r="708">
          <cell r="A708">
            <v>34471401</v>
          </cell>
          <cell r="F708">
            <v>39.710799999999999</v>
          </cell>
        </row>
        <row r="709">
          <cell r="A709">
            <v>34471600</v>
          </cell>
          <cell r="F709">
            <v>39.713000000000001</v>
          </cell>
        </row>
        <row r="710">
          <cell r="A710">
            <v>34471701</v>
          </cell>
          <cell r="F710">
            <v>39.5779</v>
          </cell>
        </row>
        <row r="711">
          <cell r="A711">
            <v>34471802</v>
          </cell>
          <cell r="F711">
            <v>39.610600000000005</v>
          </cell>
        </row>
        <row r="712">
          <cell r="A712">
            <v>34471901</v>
          </cell>
          <cell r="F712">
            <v>39.617600000000003</v>
          </cell>
        </row>
        <row r="713">
          <cell r="A713">
            <v>34472901</v>
          </cell>
          <cell r="F713">
            <v>39.692900000000002</v>
          </cell>
        </row>
        <row r="714">
          <cell r="A714">
            <v>34473500</v>
          </cell>
          <cell r="F714">
            <v>39.689399999999999</v>
          </cell>
        </row>
        <row r="715">
          <cell r="A715">
            <v>34474401</v>
          </cell>
          <cell r="F715">
            <v>39.574600000000004</v>
          </cell>
        </row>
        <row r="716">
          <cell r="A716">
            <v>34474601</v>
          </cell>
          <cell r="F716">
            <v>39.726100000000002</v>
          </cell>
        </row>
        <row r="717">
          <cell r="A717">
            <v>34474901</v>
          </cell>
          <cell r="F717">
            <v>39.7102</v>
          </cell>
        </row>
        <row r="718">
          <cell r="A718">
            <v>34475101</v>
          </cell>
          <cell r="F718">
            <v>39.614000000000004</v>
          </cell>
        </row>
        <row r="719">
          <cell r="A719">
            <v>34475601</v>
          </cell>
          <cell r="F719">
            <v>39.734299999999998</v>
          </cell>
        </row>
        <row r="720">
          <cell r="A720">
            <v>34476001</v>
          </cell>
          <cell r="F720">
            <v>39.422800000000002</v>
          </cell>
        </row>
        <row r="721">
          <cell r="A721">
            <v>34477201</v>
          </cell>
          <cell r="F721">
            <v>39.726300000000002</v>
          </cell>
        </row>
        <row r="722">
          <cell r="A722">
            <v>34477300</v>
          </cell>
          <cell r="F722">
            <v>39.700899999999997</v>
          </cell>
        </row>
        <row r="723">
          <cell r="A723">
            <v>34477701</v>
          </cell>
          <cell r="F723">
            <v>39.536200000000001</v>
          </cell>
        </row>
        <row r="724">
          <cell r="A724">
            <v>34477800</v>
          </cell>
          <cell r="F724">
            <v>39.692399999999999</v>
          </cell>
        </row>
        <row r="725">
          <cell r="A725">
            <v>34478201</v>
          </cell>
          <cell r="F725">
            <v>39.508000000000003</v>
          </cell>
        </row>
        <row r="726">
          <cell r="A726">
            <v>34478600</v>
          </cell>
          <cell r="F726">
            <v>39.456800000000001</v>
          </cell>
        </row>
        <row r="727">
          <cell r="A727">
            <v>34478701</v>
          </cell>
          <cell r="F727">
            <v>39.934699999999999</v>
          </cell>
        </row>
        <row r="728">
          <cell r="A728">
            <v>34478801</v>
          </cell>
          <cell r="F728">
            <v>39.732100000000003</v>
          </cell>
        </row>
        <row r="729">
          <cell r="A729">
            <v>34478901</v>
          </cell>
          <cell r="F729">
            <v>39.830600000000004</v>
          </cell>
        </row>
        <row r="730">
          <cell r="A730">
            <v>34479001</v>
          </cell>
          <cell r="F730">
            <v>39.7896</v>
          </cell>
        </row>
        <row r="731">
          <cell r="A731">
            <v>34479101</v>
          </cell>
          <cell r="F731">
            <v>39.735600000000005</v>
          </cell>
        </row>
        <row r="732">
          <cell r="A732">
            <v>34479301</v>
          </cell>
          <cell r="F732">
            <v>39.7928</v>
          </cell>
        </row>
        <row r="733">
          <cell r="A733">
            <v>34479401</v>
          </cell>
          <cell r="F733">
            <v>40.372799999999998</v>
          </cell>
        </row>
        <row r="734">
          <cell r="A734">
            <v>34479501</v>
          </cell>
          <cell r="F734">
            <v>40.348799999999997</v>
          </cell>
        </row>
        <row r="735">
          <cell r="A735">
            <v>34480101</v>
          </cell>
          <cell r="F735">
            <v>39.724299999999999</v>
          </cell>
        </row>
        <row r="736">
          <cell r="A736">
            <v>34480202</v>
          </cell>
          <cell r="F736">
            <v>39.7943</v>
          </cell>
        </row>
        <row r="737">
          <cell r="A737">
            <v>34480300</v>
          </cell>
          <cell r="F737">
            <v>39.658799999999999</v>
          </cell>
        </row>
        <row r="738">
          <cell r="A738">
            <v>34480701</v>
          </cell>
          <cell r="F738">
            <v>40.3294</v>
          </cell>
        </row>
        <row r="739">
          <cell r="A739">
            <v>34480801</v>
          </cell>
          <cell r="F739">
            <v>39.831199999999995</v>
          </cell>
        </row>
        <row r="740">
          <cell r="A740">
            <v>34480901</v>
          </cell>
          <cell r="F740">
            <v>40.349700000000006</v>
          </cell>
        </row>
        <row r="741">
          <cell r="A741">
            <v>34481101</v>
          </cell>
          <cell r="F741">
            <v>37.555</v>
          </cell>
        </row>
        <row r="742">
          <cell r="A742">
            <v>34481201</v>
          </cell>
          <cell r="F742">
            <v>39.979099999999995</v>
          </cell>
        </row>
        <row r="743">
          <cell r="A743">
            <v>34481301</v>
          </cell>
          <cell r="F743">
            <v>39.793799999999997</v>
          </cell>
        </row>
        <row r="744">
          <cell r="A744">
            <v>34481501</v>
          </cell>
          <cell r="F744">
            <v>39.732799999999997</v>
          </cell>
        </row>
        <row r="745">
          <cell r="A745">
            <v>34482001</v>
          </cell>
          <cell r="F745">
            <v>39.732100000000003</v>
          </cell>
        </row>
        <row r="746">
          <cell r="A746">
            <v>34482100</v>
          </cell>
          <cell r="F746">
            <v>39.735199999999999</v>
          </cell>
        </row>
        <row r="747">
          <cell r="A747">
            <v>34482200</v>
          </cell>
          <cell r="F747">
            <v>39.850099999999998</v>
          </cell>
        </row>
        <row r="748">
          <cell r="A748">
            <v>34482701</v>
          </cell>
          <cell r="F748">
            <v>39.675599999999996</v>
          </cell>
        </row>
        <row r="749">
          <cell r="A749">
            <v>34483001</v>
          </cell>
          <cell r="F749">
            <v>39.945700000000002</v>
          </cell>
        </row>
        <row r="750">
          <cell r="A750">
            <v>34483301</v>
          </cell>
          <cell r="F750">
            <v>39.7483</v>
          </cell>
        </row>
        <row r="751">
          <cell r="A751">
            <v>34483701</v>
          </cell>
          <cell r="F751">
            <v>39.943800000000003</v>
          </cell>
        </row>
        <row r="752">
          <cell r="A752">
            <v>34483801</v>
          </cell>
          <cell r="F752">
            <v>40.384</v>
          </cell>
        </row>
        <row r="753">
          <cell r="A753">
            <v>34484100</v>
          </cell>
          <cell r="F753">
            <v>39.663499999999999</v>
          </cell>
        </row>
        <row r="754">
          <cell r="A754">
            <v>34484301</v>
          </cell>
          <cell r="F754">
            <v>40.383600000000001</v>
          </cell>
        </row>
        <row r="755">
          <cell r="A755">
            <v>34484401</v>
          </cell>
          <cell r="F755">
            <v>39.655500000000004</v>
          </cell>
        </row>
        <row r="756">
          <cell r="A756">
            <v>34484701</v>
          </cell>
          <cell r="F756">
            <v>37.7667</v>
          </cell>
        </row>
        <row r="757">
          <cell r="A757">
            <v>34484901</v>
          </cell>
          <cell r="F757">
            <v>39.7941</v>
          </cell>
        </row>
        <row r="758">
          <cell r="A758">
            <v>34485001</v>
          </cell>
          <cell r="F758">
            <v>38.781399999999998</v>
          </cell>
        </row>
        <row r="759">
          <cell r="A759">
            <v>34485101</v>
          </cell>
          <cell r="F759">
            <v>39.788499999999999</v>
          </cell>
        </row>
        <row r="760">
          <cell r="A760">
            <v>34485200</v>
          </cell>
          <cell r="F760">
            <v>39.672800000000002</v>
          </cell>
        </row>
        <row r="761">
          <cell r="A761">
            <v>34485300</v>
          </cell>
          <cell r="F761">
            <v>39.707699999999996</v>
          </cell>
        </row>
        <row r="762">
          <cell r="A762">
            <v>34485400</v>
          </cell>
          <cell r="F762">
            <v>39.783799999999999</v>
          </cell>
        </row>
        <row r="763">
          <cell r="A763">
            <v>34485501</v>
          </cell>
          <cell r="F763">
            <v>39.191900000000004</v>
          </cell>
        </row>
        <row r="764">
          <cell r="A764">
            <v>34485701</v>
          </cell>
          <cell r="F764">
            <v>40.2971</v>
          </cell>
        </row>
        <row r="765">
          <cell r="A765">
            <v>34485801</v>
          </cell>
          <cell r="F765">
            <v>39.790500000000002</v>
          </cell>
        </row>
        <row r="766">
          <cell r="A766">
            <v>34486101</v>
          </cell>
          <cell r="F766">
            <v>40.339399999999998</v>
          </cell>
        </row>
        <row r="767">
          <cell r="A767">
            <v>34486201</v>
          </cell>
          <cell r="F767">
            <v>39.839100000000002</v>
          </cell>
        </row>
        <row r="768">
          <cell r="A768">
            <v>34486301</v>
          </cell>
          <cell r="F768">
            <v>39.833100000000002</v>
          </cell>
        </row>
        <row r="769">
          <cell r="A769">
            <v>34486601</v>
          </cell>
          <cell r="F769">
            <v>39.921999999999997</v>
          </cell>
        </row>
        <row r="770">
          <cell r="A770">
            <v>34486700</v>
          </cell>
          <cell r="F770">
            <v>39.716300000000004</v>
          </cell>
        </row>
        <row r="771">
          <cell r="A771">
            <v>34486901</v>
          </cell>
          <cell r="F771">
            <v>40.069499999999998</v>
          </cell>
        </row>
        <row r="772">
          <cell r="A772">
            <v>34487001</v>
          </cell>
          <cell r="F772">
            <v>39.726599999999998</v>
          </cell>
        </row>
        <row r="773">
          <cell r="A773">
            <v>34487101</v>
          </cell>
          <cell r="F773">
            <v>39.792899999999996</v>
          </cell>
        </row>
        <row r="774">
          <cell r="A774">
            <v>34487201</v>
          </cell>
          <cell r="F774">
            <v>39.823299999999996</v>
          </cell>
        </row>
        <row r="775">
          <cell r="A775">
            <v>34487401</v>
          </cell>
          <cell r="F775">
            <v>39.945500000000003</v>
          </cell>
        </row>
        <row r="776">
          <cell r="A776">
            <v>34487601</v>
          </cell>
          <cell r="F776">
            <v>40.315400000000004</v>
          </cell>
        </row>
        <row r="777">
          <cell r="A777">
            <v>34487701</v>
          </cell>
          <cell r="F777">
            <v>40.3508</v>
          </cell>
        </row>
        <row r="778">
          <cell r="A778">
            <v>34488001</v>
          </cell>
          <cell r="F778">
            <v>39.644400000000005</v>
          </cell>
        </row>
        <row r="779">
          <cell r="A779">
            <v>34488101</v>
          </cell>
          <cell r="F779">
            <v>39.945599999999999</v>
          </cell>
        </row>
        <row r="780">
          <cell r="A780">
            <v>34488201</v>
          </cell>
          <cell r="F780">
            <v>40.4086</v>
          </cell>
        </row>
        <row r="781">
          <cell r="A781">
            <v>34488301</v>
          </cell>
          <cell r="F781">
            <v>39.644300000000001</v>
          </cell>
        </row>
        <row r="782">
          <cell r="A782">
            <v>34488401</v>
          </cell>
          <cell r="F782">
            <v>39.798100000000005</v>
          </cell>
        </row>
        <row r="783">
          <cell r="A783">
            <v>34488501</v>
          </cell>
          <cell r="F783">
            <v>40.294000000000004</v>
          </cell>
        </row>
        <row r="784">
          <cell r="A784">
            <v>34488801</v>
          </cell>
          <cell r="F784">
            <v>39.7241</v>
          </cell>
        </row>
        <row r="785">
          <cell r="A785">
            <v>34489101</v>
          </cell>
          <cell r="F785">
            <v>39.728000000000002</v>
          </cell>
        </row>
        <row r="786">
          <cell r="A786">
            <v>34489601</v>
          </cell>
          <cell r="F786">
            <v>39.820300000000003</v>
          </cell>
        </row>
        <row r="787">
          <cell r="A787">
            <v>34489701</v>
          </cell>
          <cell r="F787">
            <v>39.724899999999998</v>
          </cell>
        </row>
        <row r="788">
          <cell r="A788">
            <v>34489801</v>
          </cell>
          <cell r="F788">
            <v>39.680399999999999</v>
          </cell>
        </row>
        <row r="789">
          <cell r="A789">
            <v>34489900</v>
          </cell>
          <cell r="F789">
            <v>38.873100000000001</v>
          </cell>
        </row>
        <row r="790">
          <cell r="A790">
            <v>34490101</v>
          </cell>
          <cell r="F790">
            <v>40.394500000000001</v>
          </cell>
        </row>
        <row r="791">
          <cell r="A791">
            <v>34490201</v>
          </cell>
          <cell r="F791">
            <v>40.456600000000002</v>
          </cell>
        </row>
        <row r="792">
          <cell r="A792">
            <v>34490801</v>
          </cell>
          <cell r="F792">
            <v>40.298899999999996</v>
          </cell>
        </row>
        <row r="793">
          <cell r="A793">
            <v>34490901</v>
          </cell>
          <cell r="F793">
            <v>40.258500000000005</v>
          </cell>
        </row>
        <row r="794">
          <cell r="A794">
            <v>34491001</v>
          </cell>
          <cell r="F794">
            <v>39.712900000000005</v>
          </cell>
        </row>
        <row r="795">
          <cell r="A795">
            <v>34491701</v>
          </cell>
          <cell r="F795">
            <v>40.281599999999997</v>
          </cell>
        </row>
        <row r="796">
          <cell r="A796">
            <v>34491900</v>
          </cell>
          <cell r="F796">
            <v>39.642400000000002</v>
          </cell>
        </row>
        <row r="797">
          <cell r="A797">
            <v>34492301</v>
          </cell>
          <cell r="F797">
            <v>39.675399999999996</v>
          </cell>
        </row>
        <row r="798">
          <cell r="A798">
            <v>34492701</v>
          </cell>
          <cell r="F798">
            <v>39.7851</v>
          </cell>
        </row>
        <row r="799">
          <cell r="A799">
            <v>34492800</v>
          </cell>
          <cell r="F799">
            <v>39.694200000000002</v>
          </cell>
        </row>
        <row r="800">
          <cell r="A800">
            <v>34493001</v>
          </cell>
          <cell r="F800">
            <v>39.712699999999998</v>
          </cell>
        </row>
        <row r="801">
          <cell r="A801">
            <v>34493201</v>
          </cell>
          <cell r="F801">
            <v>40.246700000000004</v>
          </cell>
        </row>
        <row r="802">
          <cell r="A802">
            <v>34493400</v>
          </cell>
          <cell r="F802">
            <v>39.7532</v>
          </cell>
        </row>
        <row r="803">
          <cell r="A803">
            <v>34493601</v>
          </cell>
          <cell r="F803">
            <v>39.711599999999997</v>
          </cell>
        </row>
        <row r="804">
          <cell r="A804">
            <v>34493801</v>
          </cell>
          <cell r="F804">
            <v>39.699900000000007</v>
          </cell>
        </row>
        <row r="805">
          <cell r="A805">
            <v>34494001</v>
          </cell>
          <cell r="F805">
            <v>39.691299999999998</v>
          </cell>
        </row>
        <row r="806">
          <cell r="A806">
            <v>34494101</v>
          </cell>
          <cell r="F806">
            <v>39.686600000000006</v>
          </cell>
        </row>
        <row r="807">
          <cell r="A807">
            <v>34494301</v>
          </cell>
          <cell r="F807">
            <v>39.695300000000003</v>
          </cell>
        </row>
        <row r="808">
          <cell r="A808">
            <v>34494600</v>
          </cell>
          <cell r="F808">
            <v>39.642200000000003</v>
          </cell>
        </row>
        <row r="809">
          <cell r="A809">
            <v>34494801</v>
          </cell>
          <cell r="F809">
            <v>39.698299999999996</v>
          </cell>
        </row>
        <row r="810">
          <cell r="A810">
            <v>34494901</v>
          </cell>
          <cell r="F810">
            <v>40.351400000000005</v>
          </cell>
        </row>
        <row r="811">
          <cell r="A811">
            <v>34495000</v>
          </cell>
          <cell r="F811">
            <v>39.5413</v>
          </cell>
        </row>
        <row r="812">
          <cell r="A812">
            <v>34495101</v>
          </cell>
          <cell r="F812">
            <v>40.319099999999999</v>
          </cell>
        </row>
        <row r="813">
          <cell r="A813">
            <v>34495201</v>
          </cell>
          <cell r="F813">
            <v>39.756399999999999</v>
          </cell>
        </row>
        <row r="814">
          <cell r="A814">
            <v>34495402</v>
          </cell>
          <cell r="F814">
            <v>39.647599999999997</v>
          </cell>
        </row>
        <row r="815">
          <cell r="A815">
            <v>34495601</v>
          </cell>
          <cell r="F815">
            <v>39.706800000000001</v>
          </cell>
        </row>
        <row r="816">
          <cell r="A816">
            <v>34495701</v>
          </cell>
          <cell r="F816">
            <v>39.714300000000001</v>
          </cell>
        </row>
        <row r="817">
          <cell r="A817">
            <v>34495901</v>
          </cell>
          <cell r="F817">
            <v>39.685699999999997</v>
          </cell>
        </row>
        <row r="818">
          <cell r="A818">
            <v>34496101</v>
          </cell>
          <cell r="F818">
            <v>39.714199999999998</v>
          </cell>
        </row>
        <row r="819">
          <cell r="A819">
            <v>34496200</v>
          </cell>
          <cell r="F819">
            <v>39.628099999999996</v>
          </cell>
        </row>
        <row r="820">
          <cell r="A820">
            <v>34496601</v>
          </cell>
          <cell r="F820">
            <v>39.730499999999999</v>
          </cell>
        </row>
        <row r="821">
          <cell r="A821">
            <v>34496701</v>
          </cell>
          <cell r="F821">
            <v>39.641100000000002</v>
          </cell>
        </row>
        <row r="822">
          <cell r="A822">
            <v>34496801</v>
          </cell>
          <cell r="F822">
            <v>39.7119</v>
          </cell>
        </row>
        <row r="823">
          <cell r="A823">
            <v>34497900</v>
          </cell>
          <cell r="F823">
            <v>39.525200000000005</v>
          </cell>
        </row>
        <row r="824">
          <cell r="A824">
            <v>34498201</v>
          </cell>
          <cell r="F824">
            <v>39.5137</v>
          </cell>
        </row>
        <row r="825">
          <cell r="A825">
            <v>34499301</v>
          </cell>
          <cell r="F825">
            <v>39.4983</v>
          </cell>
        </row>
        <row r="826">
          <cell r="A826">
            <v>34502203</v>
          </cell>
          <cell r="F826">
            <v>39.493300000000005</v>
          </cell>
        </row>
        <row r="827">
          <cell r="A827">
            <v>34504501</v>
          </cell>
          <cell r="F827">
            <v>39.4968</v>
          </cell>
        </row>
        <row r="828">
          <cell r="A828">
            <v>34504701</v>
          </cell>
          <cell r="F828">
            <v>39.5244</v>
          </cell>
        </row>
        <row r="829">
          <cell r="A829">
            <v>34507400</v>
          </cell>
          <cell r="F829">
            <v>39.5122</v>
          </cell>
        </row>
        <row r="830">
          <cell r="A830">
            <v>34508801</v>
          </cell>
          <cell r="F830">
            <v>39.514899999999997</v>
          </cell>
        </row>
        <row r="831">
          <cell r="A831">
            <v>34509001</v>
          </cell>
          <cell r="F831">
            <v>39.519300000000001</v>
          </cell>
        </row>
        <row r="832">
          <cell r="A832">
            <v>34509301</v>
          </cell>
          <cell r="F832">
            <v>39.506300000000003</v>
          </cell>
        </row>
        <row r="833">
          <cell r="A833">
            <v>34509401</v>
          </cell>
          <cell r="F833">
            <v>39.504800000000003</v>
          </cell>
        </row>
        <row r="834">
          <cell r="A834">
            <v>34510700</v>
          </cell>
          <cell r="F834">
            <v>39.515500000000003</v>
          </cell>
        </row>
        <row r="835">
          <cell r="A835">
            <v>34510800</v>
          </cell>
          <cell r="F835">
            <v>39.5182</v>
          </cell>
        </row>
        <row r="836">
          <cell r="A836">
            <v>34512000</v>
          </cell>
          <cell r="F836">
            <v>39.508899999999997</v>
          </cell>
        </row>
        <row r="837">
          <cell r="A837">
            <v>34515801</v>
          </cell>
          <cell r="F837">
            <v>39.505600000000001</v>
          </cell>
        </row>
        <row r="838">
          <cell r="A838">
            <v>34517901</v>
          </cell>
          <cell r="F838">
            <v>39.489799999999995</v>
          </cell>
        </row>
        <row r="839">
          <cell r="A839">
            <v>34518201</v>
          </cell>
          <cell r="F839">
            <v>39.518100000000004</v>
          </cell>
        </row>
        <row r="840">
          <cell r="A840">
            <v>34518700</v>
          </cell>
          <cell r="F840">
            <v>39.528399999999998</v>
          </cell>
        </row>
        <row r="841">
          <cell r="A841">
            <v>34520001</v>
          </cell>
          <cell r="F841">
            <v>39.513800000000003</v>
          </cell>
        </row>
        <row r="842">
          <cell r="A842">
            <v>34520701</v>
          </cell>
          <cell r="F842">
            <v>39.515799999999999</v>
          </cell>
        </row>
        <row r="843">
          <cell r="A843">
            <v>34520801</v>
          </cell>
          <cell r="F843">
            <v>39.494700000000002</v>
          </cell>
        </row>
        <row r="844">
          <cell r="A844">
            <v>34520802</v>
          </cell>
          <cell r="F844">
            <v>39.506700000000002</v>
          </cell>
        </row>
        <row r="845">
          <cell r="A845">
            <v>34522301</v>
          </cell>
          <cell r="F845">
            <v>39.505499999999998</v>
          </cell>
        </row>
        <row r="846">
          <cell r="A846">
            <v>34523701</v>
          </cell>
          <cell r="F846">
            <v>39.4818</v>
          </cell>
        </row>
        <row r="847">
          <cell r="A847">
            <v>34524401</v>
          </cell>
          <cell r="F847">
            <v>39.509099999999997</v>
          </cell>
        </row>
        <row r="848">
          <cell r="A848">
            <v>34524500</v>
          </cell>
          <cell r="F848">
            <v>39.509099999999997</v>
          </cell>
        </row>
        <row r="849">
          <cell r="A849">
            <v>34525101</v>
          </cell>
          <cell r="F849">
            <v>39.521500000000003</v>
          </cell>
        </row>
        <row r="850">
          <cell r="A850">
            <v>34527401</v>
          </cell>
          <cell r="F850">
            <v>39.516500000000001</v>
          </cell>
        </row>
        <row r="851">
          <cell r="A851">
            <v>34528900</v>
          </cell>
          <cell r="F851">
            <v>39.483400000000003</v>
          </cell>
        </row>
        <row r="852">
          <cell r="A852">
            <v>34530501</v>
          </cell>
          <cell r="F852">
            <v>39.521999999999998</v>
          </cell>
        </row>
        <row r="853">
          <cell r="A853">
            <v>34531301</v>
          </cell>
          <cell r="F853">
            <v>39.649299999999997</v>
          </cell>
        </row>
        <row r="854">
          <cell r="A854">
            <v>34531401</v>
          </cell>
          <cell r="F854">
            <v>39.525300000000001</v>
          </cell>
        </row>
        <row r="855">
          <cell r="A855">
            <v>34532201</v>
          </cell>
          <cell r="F855">
            <v>39.665999999999997</v>
          </cell>
        </row>
        <row r="856">
          <cell r="A856">
            <v>34532501</v>
          </cell>
          <cell r="F856">
            <v>39.759</v>
          </cell>
        </row>
        <row r="857">
          <cell r="A857">
            <v>34532601</v>
          </cell>
          <cell r="F857">
            <v>39.5154</v>
          </cell>
        </row>
        <row r="858">
          <cell r="A858">
            <v>34532700</v>
          </cell>
          <cell r="F858">
            <v>39.531599999999997</v>
          </cell>
        </row>
        <row r="859">
          <cell r="A859">
            <v>34532801</v>
          </cell>
          <cell r="F859">
            <v>39.509900000000002</v>
          </cell>
        </row>
        <row r="860">
          <cell r="A860">
            <v>34533001</v>
          </cell>
          <cell r="F860">
            <v>39.555399999999999</v>
          </cell>
        </row>
        <row r="861">
          <cell r="A861">
            <v>34533100</v>
          </cell>
          <cell r="F861">
            <v>39.603300000000004</v>
          </cell>
        </row>
        <row r="862">
          <cell r="A862">
            <v>34533200</v>
          </cell>
          <cell r="F862">
            <v>39.681099999999994</v>
          </cell>
        </row>
        <row r="863">
          <cell r="A863">
            <v>34533301</v>
          </cell>
          <cell r="F863">
            <v>39.651499999999999</v>
          </cell>
        </row>
        <row r="864">
          <cell r="A864">
            <v>34533500</v>
          </cell>
          <cell r="F864">
            <v>39.653099999999995</v>
          </cell>
        </row>
        <row r="865">
          <cell r="A865">
            <v>34533700</v>
          </cell>
          <cell r="F865">
            <v>39.379300000000001</v>
          </cell>
        </row>
        <row r="866">
          <cell r="A866">
            <v>34533801</v>
          </cell>
          <cell r="F866">
            <v>39.498900000000006</v>
          </cell>
        </row>
        <row r="867">
          <cell r="A867">
            <v>34533901</v>
          </cell>
          <cell r="F867">
            <v>39.659800000000004</v>
          </cell>
        </row>
        <row r="868">
          <cell r="A868">
            <v>34534101</v>
          </cell>
          <cell r="F868">
            <v>39.491900000000001</v>
          </cell>
        </row>
        <row r="869">
          <cell r="A869">
            <v>34534901</v>
          </cell>
          <cell r="F869">
            <v>39.528399999999998</v>
          </cell>
        </row>
        <row r="870">
          <cell r="A870">
            <v>34535001</v>
          </cell>
          <cell r="F870">
            <v>39.652699999999996</v>
          </cell>
        </row>
        <row r="871">
          <cell r="A871">
            <v>34535101</v>
          </cell>
          <cell r="F871">
            <v>39.673100000000005</v>
          </cell>
        </row>
        <row r="872">
          <cell r="A872">
            <v>34535401</v>
          </cell>
          <cell r="F872">
            <v>39.6556</v>
          </cell>
        </row>
        <row r="873">
          <cell r="A873">
            <v>34535901</v>
          </cell>
          <cell r="F873">
            <v>39.522300000000001</v>
          </cell>
        </row>
        <row r="874">
          <cell r="A874">
            <v>34536001</v>
          </cell>
          <cell r="F874">
            <v>39.533299999999997</v>
          </cell>
        </row>
        <row r="875">
          <cell r="A875">
            <v>34536100</v>
          </cell>
          <cell r="F875">
            <v>39.715299999999999</v>
          </cell>
        </row>
        <row r="876">
          <cell r="A876">
            <v>34536200</v>
          </cell>
          <cell r="F876">
            <v>39.695700000000002</v>
          </cell>
        </row>
        <row r="877">
          <cell r="A877">
            <v>34536301</v>
          </cell>
          <cell r="F877">
            <v>39.417099999999998</v>
          </cell>
        </row>
        <row r="878">
          <cell r="A878">
            <v>34536400</v>
          </cell>
          <cell r="F878">
            <v>39.565100000000001</v>
          </cell>
        </row>
        <row r="879">
          <cell r="A879">
            <v>34536500</v>
          </cell>
          <cell r="F879">
            <v>39.635599999999997</v>
          </cell>
        </row>
        <row r="880">
          <cell r="A880">
            <v>34536601</v>
          </cell>
          <cell r="F880">
            <v>39.657699999999998</v>
          </cell>
        </row>
        <row r="881">
          <cell r="A881">
            <v>34536701</v>
          </cell>
          <cell r="F881">
            <v>39.510799999999996</v>
          </cell>
        </row>
        <row r="882">
          <cell r="A882">
            <v>34537001</v>
          </cell>
          <cell r="F882">
            <v>39.6937</v>
          </cell>
        </row>
        <row r="883">
          <cell r="A883">
            <v>34537101</v>
          </cell>
          <cell r="F883">
            <v>39.690400000000004</v>
          </cell>
        </row>
        <row r="884">
          <cell r="A884">
            <v>34537301</v>
          </cell>
          <cell r="F884">
            <v>39.505600000000001</v>
          </cell>
        </row>
        <row r="885">
          <cell r="A885">
            <v>34537400</v>
          </cell>
          <cell r="F885">
            <v>39.584699999999998</v>
          </cell>
        </row>
        <row r="886">
          <cell r="A886">
            <v>34537501</v>
          </cell>
          <cell r="F886">
            <v>39.6355</v>
          </cell>
        </row>
        <row r="887">
          <cell r="A887">
            <v>34537801</v>
          </cell>
          <cell r="F887">
            <v>39.683599999999998</v>
          </cell>
        </row>
        <row r="888">
          <cell r="A888">
            <v>34537900</v>
          </cell>
          <cell r="F888">
            <v>39.503599999999999</v>
          </cell>
        </row>
        <row r="889">
          <cell r="A889">
            <v>34538001</v>
          </cell>
          <cell r="F889">
            <v>39.478899999999996</v>
          </cell>
        </row>
        <row r="890">
          <cell r="A890">
            <v>34538100</v>
          </cell>
          <cell r="F890">
            <v>39.736899999999999</v>
          </cell>
        </row>
        <row r="891">
          <cell r="A891">
            <v>34538301</v>
          </cell>
          <cell r="F891">
            <v>39.657199999999996</v>
          </cell>
        </row>
        <row r="892">
          <cell r="A892">
            <v>34538501</v>
          </cell>
          <cell r="F892">
            <v>39.660800000000002</v>
          </cell>
        </row>
        <row r="893">
          <cell r="A893">
            <v>34538701</v>
          </cell>
          <cell r="F893">
            <v>39.516299999999994</v>
          </cell>
        </row>
        <row r="894">
          <cell r="A894">
            <v>34539100</v>
          </cell>
          <cell r="F894">
            <v>39.479599999999998</v>
          </cell>
        </row>
        <row r="895">
          <cell r="A895">
            <v>34539201</v>
          </cell>
          <cell r="F895">
            <v>39.697299999999998</v>
          </cell>
        </row>
        <row r="896">
          <cell r="A896">
            <v>34539300</v>
          </cell>
          <cell r="F896">
            <v>39.697299999999998</v>
          </cell>
        </row>
        <row r="897">
          <cell r="A897">
            <v>34539401</v>
          </cell>
          <cell r="F897">
            <v>39.382800000000003</v>
          </cell>
        </row>
        <row r="898">
          <cell r="A898">
            <v>34539501</v>
          </cell>
          <cell r="F898">
            <v>39.553699999999999</v>
          </cell>
        </row>
        <row r="899">
          <cell r="A899">
            <v>34540100</v>
          </cell>
          <cell r="F899">
            <v>39.669699999999999</v>
          </cell>
        </row>
        <row r="900">
          <cell r="A900">
            <v>34540201</v>
          </cell>
          <cell r="F900">
            <v>39.501399999999997</v>
          </cell>
        </row>
        <row r="901">
          <cell r="A901">
            <v>34540501</v>
          </cell>
          <cell r="F901">
            <v>39.507399999999997</v>
          </cell>
        </row>
        <row r="902">
          <cell r="A902">
            <v>34540600</v>
          </cell>
          <cell r="F902">
            <v>39.697299999999998</v>
          </cell>
        </row>
        <row r="903">
          <cell r="A903">
            <v>34540800</v>
          </cell>
          <cell r="F903">
            <v>39.457000000000001</v>
          </cell>
        </row>
        <row r="904">
          <cell r="A904">
            <v>34541001</v>
          </cell>
          <cell r="F904">
            <v>39.507100000000001</v>
          </cell>
        </row>
        <row r="905">
          <cell r="A905">
            <v>34541101</v>
          </cell>
          <cell r="F905">
            <v>39.538400000000003</v>
          </cell>
        </row>
        <row r="906">
          <cell r="A906">
            <v>34541600</v>
          </cell>
          <cell r="F906">
            <v>39.404699999999998</v>
          </cell>
        </row>
        <row r="907">
          <cell r="A907">
            <v>34541901</v>
          </cell>
          <cell r="F907">
            <v>39.502900000000004</v>
          </cell>
        </row>
        <row r="908">
          <cell r="A908">
            <v>34542200</v>
          </cell>
          <cell r="F908">
            <v>39.412999999999997</v>
          </cell>
        </row>
        <row r="909">
          <cell r="A909">
            <v>34542301</v>
          </cell>
          <cell r="F909">
            <v>39.513199999999998</v>
          </cell>
        </row>
        <row r="910">
          <cell r="A910">
            <v>34542601</v>
          </cell>
          <cell r="F910">
            <v>39.424300000000002</v>
          </cell>
        </row>
        <row r="911">
          <cell r="A911">
            <v>34542901</v>
          </cell>
          <cell r="F911">
            <v>39.516799999999996</v>
          </cell>
        </row>
        <row r="912">
          <cell r="A912">
            <v>34543501</v>
          </cell>
          <cell r="F912">
            <v>39.479800000000004</v>
          </cell>
        </row>
        <row r="913">
          <cell r="A913">
            <v>34543600</v>
          </cell>
          <cell r="F913">
            <v>39.4054</v>
          </cell>
        </row>
        <row r="914">
          <cell r="A914">
            <v>34543700</v>
          </cell>
          <cell r="F914">
            <v>39.406599999999997</v>
          </cell>
        </row>
        <row r="915">
          <cell r="A915">
            <v>34543800</v>
          </cell>
          <cell r="F915">
            <v>39.411000000000001</v>
          </cell>
        </row>
        <row r="916">
          <cell r="A916">
            <v>34544200</v>
          </cell>
          <cell r="F916">
            <v>39.407200000000003</v>
          </cell>
        </row>
        <row r="917">
          <cell r="A917">
            <v>34544301</v>
          </cell>
          <cell r="F917">
            <v>39.4221</v>
          </cell>
        </row>
        <row r="918">
          <cell r="A918">
            <v>34544401</v>
          </cell>
          <cell r="F918">
            <v>39.273299999999999</v>
          </cell>
        </row>
        <row r="919">
          <cell r="A919">
            <v>34544600</v>
          </cell>
          <cell r="F919">
            <v>39.424199999999999</v>
          </cell>
        </row>
        <row r="920">
          <cell r="A920">
            <v>34544601</v>
          </cell>
          <cell r="F920">
            <v>39.537799999999997</v>
          </cell>
        </row>
        <row r="921">
          <cell r="A921">
            <v>34545101</v>
          </cell>
          <cell r="F921">
            <v>39.504899999999999</v>
          </cell>
        </row>
        <row r="922">
          <cell r="A922">
            <v>34545102</v>
          </cell>
          <cell r="F922">
            <v>39.521100000000004</v>
          </cell>
        </row>
        <row r="923">
          <cell r="A923">
            <v>34545501</v>
          </cell>
          <cell r="F923">
            <v>39.517499999999998</v>
          </cell>
        </row>
        <row r="924">
          <cell r="A924">
            <v>34545601</v>
          </cell>
          <cell r="F924">
            <v>39.418599999999998</v>
          </cell>
        </row>
        <row r="925">
          <cell r="A925">
            <v>34546000</v>
          </cell>
          <cell r="F925">
            <v>39.490699999999997</v>
          </cell>
        </row>
        <row r="926">
          <cell r="A926">
            <v>34546201</v>
          </cell>
          <cell r="F926">
            <v>39.401800000000001</v>
          </cell>
        </row>
        <row r="927">
          <cell r="A927">
            <v>34546300</v>
          </cell>
          <cell r="F927">
            <v>39.414299999999997</v>
          </cell>
        </row>
        <row r="928">
          <cell r="A928">
            <v>34546501</v>
          </cell>
          <cell r="F928">
            <v>39.416600000000003</v>
          </cell>
        </row>
        <row r="929">
          <cell r="A929">
            <v>34546800</v>
          </cell>
          <cell r="F929">
            <v>39.425899999999999</v>
          </cell>
        </row>
        <row r="930">
          <cell r="A930">
            <v>34546900</v>
          </cell>
          <cell r="F930">
            <v>39.417999999999999</v>
          </cell>
        </row>
        <row r="931">
          <cell r="A931">
            <v>34547101</v>
          </cell>
          <cell r="F931">
            <v>39.414999999999999</v>
          </cell>
        </row>
        <row r="932">
          <cell r="A932">
            <v>34547301</v>
          </cell>
          <cell r="F932">
            <v>39.515000000000001</v>
          </cell>
        </row>
        <row r="933">
          <cell r="A933">
            <v>34547600</v>
          </cell>
          <cell r="F933">
            <v>39.4069</v>
          </cell>
        </row>
        <row r="934">
          <cell r="A934">
            <v>34547701</v>
          </cell>
          <cell r="F934">
            <v>39.538600000000002</v>
          </cell>
        </row>
        <row r="935">
          <cell r="A935">
            <v>34547901</v>
          </cell>
          <cell r="F935">
            <v>39.5563</v>
          </cell>
        </row>
        <row r="936">
          <cell r="A936">
            <v>34548100</v>
          </cell>
          <cell r="F936">
            <v>39.470300000000002</v>
          </cell>
        </row>
        <row r="937">
          <cell r="A937">
            <v>34548600</v>
          </cell>
          <cell r="F937">
            <v>39.414699999999996</v>
          </cell>
        </row>
        <row r="938">
          <cell r="A938">
            <v>34548701</v>
          </cell>
          <cell r="F938">
            <v>39.537999999999997</v>
          </cell>
        </row>
        <row r="939">
          <cell r="A939">
            <v>34549201</v>
          </cell>
          <cell r="F939">
            <v>39.414299999999997</v>
          </cell>
        </row>
        <row r="940">
          <cell r="A940">
            <v>34549500</v>
          </cell>
          <cell r="F940">
            <v>39.389499999999998</v>
          </cell>
        </row>
        <row r="941">
          <cell r="A941">
            <v>34550401</v>
          </cell>
          <cell r="F941">
            <v>39.408499999999997</v>
          </cell>
        </row>
        <row r="942">
          <cell r="A942">
            <v>34550600</v>
          </cell>
          <cell r="F942">
            <v>39.442</v>
          </cell>
        </row>
        <row r="943">
          <cell r="A943">
            <v>34550800</v>
          </cell>
          <cell r="F943">
            <v>39.420999999999999</v>
          </cell>
        </row>
        <row r="944">
          <cell r="A944">
            <v>34551001</v>
          </cell>
          <cell r="F944">
            <v>39.481000000000002</v>
          </cell>
        </row>
        <row r="945">
          <cell r="A945">
            <v>34551101</v>
          </cell>
          <cell r="F945">
            <v>39.419200000000004</v>
          </cell>
        </row>
        <row r="946">
          <cell r="A946">
            <v>34551200</v>
          </cell>
          <cell r="F946">
            <v>39.4133</v>
          </cell>
        </row>
        <row r="947">
          <cell r="A947">
            <v>34551300</v>
          </cell>
          <cell r="F947">
            <v>39.412700000000001</v>
          </cell>
        </row>
        <row r="948">
          <cell r="A948">
            <v>34551501</v>
          </cell>
          <cell r="F948">
            <v>39.411900000000003</v>
          </cell>
        </row>
        <row r="949">
          <cell r="A949">
            <v>34551800</v>
          </cell>
          <cell r="F949">
            <v>39.415600000000005</v>
          </cell>
        </row>
        <row r="950">
          <cell r="A950">
            <v>34552300</v>
          </cell>
          <cell r="F950">
            <v>39.501199999999997</v>
          </cell>
        </row>
        <row r="951">
          <cell r="A951">
            <v>34552501</v>
          </cell>
          <cell r="F951">
            <v>39.418799999999997</v>
          </cell>
        </row>
        <row r="952">
          <cell r="A952">
            <v>34553301</v>
          </cell>
          <cell r="F952">
            <v>39.480000000000004</v>
          </cell>
        </row>
        <row r="953">
          <cell r="A953">
            <v>34553302</v>
          </cell>
          <cell r="F953">
            <v>39.484000000000002</v>
          </cell>
        </row>
        <row r="954">
          <cell r="A954">
            <v>34553501</v>
          </cell>
          <cell r="F954">
            <v>39.460500000000003</v>
          </cell>
        </row>
        <row r="955">
          <cell r="A955">
            <v>34554001</v>
          </cell>
          <cell r="F955">
            <v>39.466700000000003</v>
          </cell>
        </row>
        <row r="956">
          <cell r="A956">
            <v>34555001</v>
          </cell>
          <cell r="F956">
            <v>39.466700000000003</v>
          </cell>
        </row>
        <row r="957">
          <cell r="A957">
            <v>34555801</v>
          </cell>
          <cell r="F957">
            <v>39.452599999999997</v>
          </cell>
        </row>
        <row r="958">
          <cell r="A958">
            <v>34556001</v>
          </cell>
          <cell r="F958">
            <v>39.448599999999999</v>
          </cell>
        </row>
        <row r="959">
          <cell r="A959">
            <v>34557701</v>
          </cell>
          <cell r="F959">
            <v>39.476799999999997</v>
          </cell>
        </row>
        <row r="960">
          <cell r="A960">
            <v>34558201</v>
          </cell>
          <cell r="F960">
            <v>39.476400000000005</v>
          </cell>
        </row>
        <row r="961">
          <cell r="A961">
            <v>34558401</v>
          </cell>
          <cell r="F961">
            <v>39.465600000000002</v>
          </cell>
        </row>
        <row r="962">
          <cell r="A962">
            <v>34560800</v>
          </cell>
          <cell r="F962">
            <v>39.443199999999997</v>
          </cell>
        </row>
        <row r="963">
          <cell r="A963">
            <v>34561000</v>
          </cell>
          <cell r="F963">
            <v>39.406399999999998</v>
          </cell>
        </row>
        <row r="964">
          <cell r="A964">
            <v>34561400</v>
          </cell>
          <cell r="F964">
            <v>39.464300000000001</v>
          </cell>
        </row>
        <row r="965">
          <cell r="A965">
            <v>34562901</v>
          </cell>
          <cell r="F965">
            <v>39.140500000000003</v>
          </cell>
        </row>
        <row r="966">
          <cell r="A966">
            <v>34564100</v>
          </cell>
          <cell r="F966">
            <v>39.449400000000004</v>
          </cell>
        </row>
        <row r="967">
          <cell r="A967">
            <v>34564401</v>
          </cell>
          <cell r="F967">
            <v>39.367600000000003</v>
          </cell>
        </row>
        <row r="968">
          <cell r="A968">
            <v>34564901</v>
          </cell>
          <cell r="F968">
            <v>39.368300000000005</v>
          </cell>
        </row>
        <row r="969">
          <cell r="A969">
            <v>34565500</v>
          </cell>
          <cell r="F969">
            <v>39.4343</v>
          </cell>
        </row>
        <row r="970">
          <cell r="A970">
            <v>34566900</v>
          </cell>
          <cell r="F970">
            <v>39.396899999999995</v>
          </cell>
        </row>
        <row r="971">
          <cell r="A971">
            <v>34566903</v>
          </cell>
          <cell r="F971">
            <v>39.4574</v>
          </cell>
        </row>
        <row r="972">
          <cell r="A972">
            <v>34567901</v>
          </cell>
          <cell r="F972">
            <v>39.371900000000004</v>
          </cell>
        </row>
        <row r="973">
          <cell r="A973">
            <v>34568400</v>
          </cell>
          <cell r="F973">
            <v>39.419699999999999</v>
          </cell>
        </row>
        <row r="974">
          <cell r="A974">
            <v>34568701</v>
          </cell>
          <cell r="F974">
            <v>39.366699999999994</v>
          </cell>
        </row>
        <row r="975">
          <cell r="A975">
            <v>34569001</v>
          </cell>
          <cell r="F975">
            <v>39.3658</v>
          </cell>
        </row>
        <row r="976">
          <cell r="A976">
            <v>34569301</v>
          </cell>
          <cell r="F976">
            <v>39.366599999999998</v>
          </cell>
        </row>
        <row r="977">
          <cell r="A977">
            <v>34569700</v>
          </cell>
          <cell r="F977">
            <v>39.479300000000002</v>
          </cell>
        </row>
        <row r="978">
          <cell r="A978">
            <v>34569900</v>
          </cell>
          <cell r="F978">
            <v>39.4621</v>
          </cell>
        </row>
        <row r="979">
          <cell r="A979">
            <v>34570100</v>
          </cell>
          <cell r="F979">
            <v>39.436799999999998</v>
          </cell>
        </row>
        <row r="980">
          <cell r="A980">
            <v>34570201</v>
          </cell>
          <cell r="F980">
            <v>39.457799999999999</v>
          </cell>
        </row>
        <row r="981">
          <cell r="A981">
            <v>34570500</v>
          </cell>
          <cell r="F981">
            <v>39.461599999999997</v>
          </cell>
        </row>
        <row r="982">
          <cell r="A982">
            <v>34571301</v>
          </cell>
          <cell r="F982">
            <v>39.462499999999999</v>
          </cell>
        </row>
        <row r="983">
          <cell r="A983">
            <v>34571401</v>
          </cell>
          <cell r="F983">
            <v>39.370899999999999</v>
          </cell>
        </row>
        <row r="984">
          <cell r="A984">
            <v>34571700</v>
          </cell>
          <cell r="F984">
            <v>39.447700000000005</v>
          </cell>
        </row>
        <row r="985">
          <cell r="A985">
            <v>34571901</v>
          </cell>
          <cell r="F985">
            <v>39.375300000000003</v>
          </cell>
        </row>
        <row r="986">
          <cell r="A986">
            <v>34572200</v>
          </cell>
          <cell r="F986">
            <v>39.302999999999997</v>
          </cell>
        </row>
        <row r="987">
          <cell r="A987">
            <v>34572501</v>
          </cell>
          <cell r="F987">
            <v>39.369700000000002</v>
          </cell>
        </row>
        <row r="988">
          <cell r="A988">
            <v>34572600</v>
          </cell>
          <cell r="F988">
            <v>39.461200000000005</v>
          </cell>
        </row>
        <row r="989">
          <cell r="A989">
            <v>34572701</v>
          </cell>
          <cell r="F989">
            <v>39.3005</v>
          </cell>
        </row>
        <row r="990">
          <cell r="A990">
            <v>34572901</v>
          </cell>
          <cell r="F990">
            <v>39.458800000000004</v>
          </cell>
        </row>
        <row r="991">
          <cell r="A991">
            <v>34572902</v>
          </cell>
          <cell r="F991">
            <v>39.461100000000002</v>
          </cell>
        </row>
        <row r="992">
          <cell r="A992">
            <v>34573001</v>
          </cell>
          <cell r="F992">
            <v>39.369099999999996</v>
          </cell>
        </row>
        <row r="993">
          <cell r="A993">
            <v>34573100</v>
          </cell>
          <cell r="F993">
            <v>39.4114</v>
          </cell>
        </row>
        <row r="994">
          <cell r="A994">
            <v>34573700</v>
          </cell>
          <cell r="F994">
            <v>39.464500000000001</v>
          </cell>
        </row>
        <row r="995">
          <cell r="A995">
            <v>34574301</v>
          </cell>
          <cell r="F995">
            <v>39.455100000000002</v>
          </cell>
        </row>
        <row r="996">
          <cell r="A996">
            <v>34574702</v>
          </cell>
          <cell r="F996">
            <v>39.571899999999999</v>
          </cell>
        </row>
        <row r="997">
          <cell r="A997">
            <v>34574901</v>
          </cell>
          <cell r="F997">
            <v>39.439900000000002</v>
          </cell>
        </row>
        <row r="998">
          <cell r="A998">
            <v>34575301</v>
          </cell>
          <cell r="F998">
            <v>39.4542</v>
          </cell>
        </row>
        <row r="999">
          <cell r="A999">
            <v>34575401</v>
          </cell>
          <cell r="F999">
            <v>39.450600000000001</v>
          </cell>
        </row>
        <row r="1000">
          <cell r="A1000">
            <v>34575501</v>
          </cell>
          <cell r="F1000">
            <v>39.364000000000004</v>
          </cell>
        </row>
        <row r="1001">
          <cell r="A1001">
            <v>34575901</v>
          </cell>
          <cell r="F1001">
            <v>39.415100000000002</v>
          </cell>
        </row>
        <row r="1002">
          <cell r="A1002">
            <v>34576901</v>
          </cell>
          <cell r="F1002">
            <v>39.514399999999995</v>
          </cell>
        </row>
        <row r="1003">
          <cell r="A1003">
            <v>34577000</v>
          </cell>
          <cell r="F1003">
            <v>39.508099999999999</v>
          </cell>
        </row>
        <row r="1004">
          <cell r="A1004">
            <v>34577201</v>
          </cell>
          <cell r="F1004">
            <v>39.448599999999999</v>
          </cell>
        </row>
        <row r="1005">
          <cell r="A1005">
            <v>34577300</v>
          </cell>
          <cell r="F1005">
            <v>39.549500000000002</v>
          </cell>
        </row>
        <row r="1006">
          <cell r="A1006">
            <v>34577400</v>
          </cell>
          <cell r="F1006">
            <v>39.418599999999998</v>
          </cell>
        </row>
        <row r="1007">
          <cell r="A1007">
            <v>34577601</v>
          </cell>
          <cell r="F1007">
            <v>39.539699999999996</v>
          </cell>
        </row>
        <row r="1008">
          <cell r="A1008">
            <v>34577800</v>
          </cell>
          <cell r="F1008">
            <v>39.412000000000006</v>
          </cell>
        </row>
        <row r="1009">
          <cell r="A1009">
            <v>34578200</v>
          </cell>
          <cell r="F1009">
            <v>39.374699999999997</v>
          </cell>
        </row>
        <row r="1010">
          <cell r="A1010">
            <v>34578300</v>
          </cell>
          <cell r="F1010">
            <v>39.549500000000002</v>
          </cell>
        </row>
        <row r="1011">
          <cell r="A1011">
            <v>34579401</v>
          </cell>
          <cell r="F1011">
            <v>39.438800000000001</v>
          </cell>
        </row>
        <row r="1012">
          <cell r="A1012">
            <v>34579600</v>
          </cell>
          <cell r="F1012">
            <v>39.445599999999999</v>
          </cell>
        </row>
        <row r="1013">
          <cell r="A1013">
            <v>34579901</v>
          </cell>
          <cell r="F1013">
            <v>39.442300000000003</v>
          </cell>
        </row>
        <row r="1014">
          <cell r="A1014">
            <v>34580000</v>
          </cell>
          <cell r="F1014">
            <v>39.358499999999999</v>
          </cell>
        </row>
        <row r="1015">
          <cell r="A1015">
            <v>34580101</v>
          </cell>
          <cell r="F1015">
            <v>39.602400000000003</v>
          </cell>
        </row>
        <row r="1016">
          <cell r="A1016">
            <v>34580601</v>
          </cell>
          <cell r="F1016">
            <v>39.723099999999995</v>
          </cell>
        </row>
        <row r="1017">
          <cell r="A1017">
            <v>34580800</v>
          </cell>
          <cell r="F1017">
            <v>39.451899999999995</v>
          </cell>
        </row>
        <row r="1018">
          <cell r="A1018">
            <v>34581101</v>
          </cell>
          <cell r="F1018">
            <v>39.445900000000002</v>
          </cell>
        </row>
        <row r="1019">
          <cell r="A1019">
            <v>34581201</v>
          </cell>
          <cell r="F1019">
            <v>39.468800000000002</v>
          </cell>
        </row>
        <row r="1020">
          <cell r="A1020">
            <v>34581401</v>
          </cell>
          <cell r="F1020">
            <v>39.417899999999996</v>
          </cell>
        </row>
        <row r="1021">
          <cell r="A1021">
            <v>34582400</v>
          </cell>
          <cell r="F1021">
            <v>39.566099999999999</v>
          </cell>
        </row>
        <row r="1022">
          <cell r="A1022">
            <v>34583401</v>
          </cell>
          <cell r="F1022">
            <v>39.533699999999996</v>
          </cell>
        </row>
        <row r="1023">
          <cell r="A1023">
            <v>34583700</v>
          </cell>
          <cell r="F1023">
            <v>39.374600000000001</v>
          </cell>
        </row>
        <row r="1024">
          <cell r="A1024">
            <v>34584001</v>
          </cell>
          <cell r="F1024">
            <v>39.4437</v>
          </cell>
        </row>
        <row r="1025">
          <cell r="A1025">
            <v>34584201</v>
          </cell>
          <cell r="F1025">
            <v>39.563599999999994</v>
          </cell>
        </row>
        <row r="1026">
          <cell r="A1026">
            <v>34584501</v>
          </cell>
          <cell r="F1026">
            <v>39.4133</v>
          </cell>
        </row>
        <row r="1027">
          <cell r="A1027">
            <v>34584601</v>
          </cell>
          <cell r="F1027">
            <v>39.4238</v>
          </cell>
        </row>
        <row r="1028">
          <cell r="A1028">
            <v>34584701</v>
          </cell>
          <cell r="F1028">
            <v>39.485700000000001</v>
          </cell>
        </row>
        <row r="1029">
          <cell r="A1029">
            <v>34585401</v>
          </cell>
          <cell r="F1029">
            <v>39.414499999999997</v>
          </cell>
        </row>
        <row r="1030">
          <cell r="A1030">
            <v>34585601</v>
          </cell>
          <cell r="F1030">
            <v>39.7271</v>
          </cell>
        </row>
        <row r="1031">
          <cell r="A1031">
            <v>34585900</v>
          </cell>
          <cell r="F1031">
            <v>39.484400000000001</v>
          </cell>
        </row>
        <row r="1032">
          <cell r="A1032">
            <v>34586001</v>
          </cell>
          <cell r="F1032">
            <v>39.414999999999999</v>
          </cell>
        </row>
        <row r="1033">
          <cell r="A1033">
            <v>34586201</v>
          </cell>
          <cell r="F1033">
            <v>39.389800000000001</v>
          </cell>
        </row>
        <row r="1034">
          <cell r="A1034">
            <v>34586301</v>
          </cell>
          <cell r="F1034">
            <v>39.378099999999996</v>
          </cell>
        </row>
        <row r="1035">
          <cell r="A1035">
            <v>34586401</v>
          </cell>
          <cell r="F1035">
            <v>39.400400000000005</v>
          </cell>
        </row>
        <row r="1036">
          <cell r="A1036">
            <v>34586801</v>
          </cell>
          <cell r="F1036">
            <v>39.424099999999996</v>
          </cell>
        </row>
        <row r="1037">
          <cell r="A1037">
            <v>34587001</v>
          </cell>
          <cell r="F1037">
            <v>39.434200000000004</v>
          </cell>
        </row>
        <row r="1038">
          <cell r="A1038">
            <v>34587901</v>
          </cell>
          <cell r="F1038">
            <v>39.420400000000001</v>
          </cell>
        </row>
        <row r="1039">
          <cell r="A1039">
            <v>34588000</v>
          </cell>
          <cell r="F1039">
            <v>39.472899999999996</v>
          </cell>
        </row>
        <row r="1040">
          <cell r="A1040">
            <v>34588200</v>
          </cell>
          <cell r="F1040">
            <v>39.719099999999997</v>
          </cell>
        </row>
        <row r="1041">
          <cell r="A1041">
            <v>34588301</v>
          </cell>
          <cell r="F1041">
            <v>39.390700000000002</v>
          </cell>
        </row>
        <row r="1042">
          <cell r="A1042">
            <v>34588501</v>
          </cell>
          <cell r="F1042">
            <v>39.6995</v>
          </cell>
        </row>
        <row r="1043">
          <cell r="A1043">
            <v>34588801</v>
          </cell>
          <cell r="F1043">
            <v>39.424700000000001</v>
          </cell>
        </row>
        <row r="1044">
          <cell r="A1044">
            <v>34588901</v>
          </cell>
          <cell r="F1044">
            <v>39.477800000000002</v>
          </cell>
        </row>
        <row r="1045">
          <cell r="A1045">
            <v>34589401</v>
          </cell>
          <cell r="F1045">
            <v>39.301000000000002</v>
          </cell>
        </row>
        <row r="1046">
          <cell r="A1046">
            <v>34590101</v>
          </cell>
          <cell r="F1046">
            <v>39.348300000000002</v>
          </cell>
        </row>
        <row r="1047">
          <cell r="A1047">
            <v>34590301</v>
          </cell>
          <cell r="F1047">
            <v>39.285599999999995</v>
          </cell>
        </row>
        <row r="1048">
          <cell r="A1048">
            <v>34590401</v>
          </cell>
          <cell r="F1048">
            <v>39.300000000000004</v>
          </cell>
        </row>
        <row r="1049">
          <cell r="A1049">
            <v>34590601</v>
          </cell>
          <cell r="F1049">
            <v>39.328500000000005</v>
          </cell>
        </row>
        <row r="1050">
          <cell r="A1050">
            <v>34590901</v>
          </cell>
          <cell r="F1050">
            <v>39.289900000000003</v>
          </cell>
        </row>
        <row r="1051">
          <cell r="A1051">
            <v>34591201</v>
          </cell>
          <cell r="F1051">
            <v>39.319399999999995</v>
          </cell>
        </row>
        <row r="1052">
          <cell r="A1052">
            <v>34591301</v>
          </cell>
          <cell r="F1052">
            <v>39.399499999999996</v>
          </cell>
        </row>
        <row r="1053">
          <cell r="A1053">
            <v>34591801</v>
          </cell>
          <cell r="F1053">
            <v>39.287199999999999</v>
          </cell>
        </row>
        <row r="1054">
          <cell r="A1054">
            <v>34591900</v>
          </cell>
          <cell r="F1054">
            <v>38.5749</v>
          </cell>
        </row>
        <row r="1055">
          <cell r="A1055">
            <v>34593000</v>
          </cell>
          <cell r="F1055">
            <v>39.292400000000001</v>
          </cell>
        </row>
        <row r="1056">
          <cell r="A1056">
            <v>34593101</v>
          </cell>
          <cell r="F1056">
            <v>39.349299999999999</v>
          </cell>
        </row>
        <row r="1057">
          <cell r="A1057">
            <v>34593501</v>
          </cell>
          <cell r="F1057">
            <v>39.285800000000002</v>
          </cell>
        </row>
        <row r="1058">
          <cell r="A1058">
            <v>34593601</v>
          </cell>
          <cell r="F1058">
            <v>39.290700000000001</v>
          </cell>
        </row>
        <row r="1059">
          <cell r="A1059">
            <v>34593800</v>
          </cell>
          <cell r="F1059">
            <v>39.295499999999997</v>
          </cell>
        </row>
        <row r="1060">
          <cell r="A1060">
            <v>34594001</v>
          </cell>
          <cell r="F1060">
            <v>39.346199999999996</v>
          </cell>
        </row>
        <row r="1061">
          <cell r="A1061">
            <v>34594401</v>
          </cell>
          <cell r="F1061">
            <v>39.279300000000006</v>
          </cell>
        </row>
        <row r="1062">
          <cell r="A1062">
            <v>34594500</v>
          </cell>
          <cell r="F1062">
            <v>39.349400000000003</v>
          </cell>
        </row>
        <row r="1063">
          <cell r="A1063">
            <v>34594601</v>
          </cell>
          <cell r="F1063">
            <v>39.305199999999999</v>
          </cell>
        </row>
        <row r="1064">
          <cell r="A1064">
            <v>34594602</v>
          </cell>
          <cell r="F1064">
            <v>39.311400000000006</v>
          </cell>
        </row>
        <row r="1065">
          <cell r="A1065">
            <v>34594700</v>
          </cell>
          <cell r="F1065">
            <v>39.334800000000001</v>
          </cell>
        </row>
        <row r="1066">
          <cell r="A1066">
            <v>34595001</v>
          </cell>
          <cell r="F1066">
            <v>39.349299999999999</v>
          </cell>
        </row>
        <row r="1067">
          <cell r="A1067">
            <v>34595101</v>
          </cell>
          <cell r="F1067">
            <v>39.349299999999999</v>
          </cell>
        </row>
        <row r="1068">
          <cell r="A1068">
            <v>34595201</v>
          </cell>
          <cell r="F1068">
            <v>39.292300000000004</v>
          </cell>
        </row>
        <row r="1069">
          <cell r="A1069">
            <v>34595401</v>
          </cell>
          <cell r="F1069">
            <v>39.355000000000004</v>
          </cell>
        </row>
        <row r="1070">
          <cell r="A1070">
            <v>34595901</v>
          </cell>
          <cell r="F1070">
            <v>39.336200000000005</v>
          </cell>
        </row>
        <row r="1071">
          <cell r="A1071">
            <v>34596201</v>
          </cell>
          <cell r="F1071">
            <v>39.287599999999998</v>
          </cell>
        </row>
        <row r="1072">
          <cell r="A1072">
            <v>34596601</v>
          </cell>
          <cell r="F1072">
            <v>39.326999999999998</v>
          </cell>
        </row>
        <row r="1073">
          <cell r="A1073">
            <v>34596801</v>
          </cell>
          <cell r="F1073">
            <v>39.301200000000001</v>
          </cell>
        </row>
        <row r="1074">
          <cell r="A1074">
            <v>34597001</v>
          </cell>
          <cell r="F1074">
            <v>39.272399999999998</v>
          </cell>
        </row>
        <row r="1075">
          <cell r="A1075">
            <v>34597201</v>
          </cell>
          <cell r="F1075">
            <v>39.329099999999997</v>
          </cell>
        </row>
        <row r="1076">
          <cell r="A1076">
            <v>34598101</v>
          </cell>
          <cell r="F1076">
            <v>39.286500000000004</v>
          </cell>
        </row>
        <row r="1077">
          <cell r="A1077">
            <v>34598201</v>
          </cell>
          <cell r="F1077">
            <v>39.311899999999994</v>
          </cell>
        </row>
        <row r="1078">
          <cell r="A1078">
            <v>34598301</v>
          </cell>
          <cell r="F1078">
            <v>39.351700000000001</v>
          </cell>
        </row>
        <row r="1079">
          <cell r="A1079">
            <v>34598401</v>
          </cell>
          <cell r="F1079">
            <v>39.350499999999997</v>
          </cell>
        </row>
        <row r="1080">
          <cell r="A1080">
            <v>34598801</v>
          </cell>
          <cell r="F1080">
            <v>39.293900000000001</v>
          </cell>
        </row>
        <row r="1081">
          <cell r="A1081">
            <v>34599001</v>
          </cell>
          <cell r="F1081">
            <v>39.283899999999996</v>
          </cell>
        </row>
        <row r="1082">
          <cell r="A1082">
            <v>34599201</v>
          </cell>
          <cell r="F1082">
            <v>39.299900000000001</v>
          </cell>
        </row>
        <row r="1083">
          <cell r="A1083">
            <v>34599301</v>
          </cell>
          <cell r="F1083">
            <v>39.286799999999999</v>
          </cell>
        </row>
        <row r="1084">
          <cell r="A1084">
            <v>34600601</v>
          </cell>
          <cell r="F1084">
            <v>39.316099999999999</v>
          </cell>
        </row>
        <row r="1085">
          <cell r="A1085">
            <v>34600901</v>
          </cell>
          <cell r="F1085">
            <v>39.303800000000003</v>
          </cell>
        </row>
        <row r="1086">
          <cell r="A1086">
            <v>34601301</v>
          </cell>
          <cell r="F1086">
            <v>39.350200000000001</v>
          </cell>
        </row>
        <row r="1087">
          <cell r="A1087">
            <v>34601601</v>
          </cell>
          <cell r="F1087">
            <v>39.293900000000001</v>
          </cell>
        </row>
        <row r="1088">
          <cell r="A1088">
            <v>34602100</v>
          </cell>
          <cell r="F1088">
            <v>39.342099999999995</v>
          </cell>
        </row>
        <row r="1089">
          <cell r="A1089">
            <v>34602201</v>
          </cell>
          <cell r="F1089">
            <v>39.306599999999996</v>
          </cell>
        </row>
        <row r="1090">
          <cell r="A1090">
            <v>34602301</v>
          </cell>
          <cell r="F1090">
            <v>39.3005</v>
          </cell>
        </row>
        <row r="1091">
          <cell r="A1091">
            <v>34602302</v>
          </cell>
          <cell r="F1091">
            <v>39.2988</v>
          </cell>
        </row>
        <row r="1092">
          <cell r="A1092">
            <v>34602501</v>
          </cell>
          <cell r="F1092">
            <v>39.291199999999996</v>
          </cell>
        </row>
        <row r="1093">
          <cell r="A1093">
            <v>34602601</v>
          </cell>
          <cell r="F1093">
            <v>39.294699999999999</v>
          </cell>
        </row>
        <row r="1094">
          <cell r="A1094">
            <v>34603100</v>
          </cell>
          <cell r="F1094">
            <v>39.1449</v>
          </cell>
        </row>
        <row r="1095">
          <cell r="A1095">
            <v>34603201</v>
          </cell>
          <cell r="F1095">
            <v>39.327300000000001</v>
          </cell>
        </row>
        <row r="1096">
          <cell r="A1096">
            <v>34603401</v>
          </cell>
          <cell r="F1096">
            <v>39.158299999999997</v>
          </cell>
        </row>
        <row r="1097">
          <cell r="A1097">
            <v>34603600</v>
          </cell>
          <cell r="F1097">
            <v>39.160699999999999</v>
          </cell>
        </row>
        <row r="1098">
          <cell r="A1098">
            <v>34604100</v>
          </cell>
          <cell r="F1098">
            <v>39.327599999999997</v>
          </cell>
        </row>
        <row r="1099">
          <cell r="A1099">
            <v>34605001</v>
          </cell>
          <cell r="F1099">
            <v>39.326700000000002</v>
          </cell>
        </row>
        <row r="1100">
          <cell r="A1100">
            <v>34605401</v>
          </cell>
          <cell r="F1100">
            <v>39.159199999999998</v>
          </cell>
        </row>
        <row r="1101">
          <cell r="A1101">
            <v>34605501</v>
          </cell>
          <cell r="F1101">
            <v>39.326999999999998</v>
          </cell>
        </row>
        <row r="1102">
          <cell r="A1102">
            <v>34605701</v>
          </cell>
          <cell r="F1102">
            <v>39.375100000000003</v>
          </cell>
        </row>
        <row r="1103">
          <cell r="A1103">
            <v>34606000</v>
          </cell>
          <cell r="F1103">
            <v>39.332699999999996</v>
          </cell>
        </row>
        <row r="1104">
          <cell r="A1104">
            <v>34606201</v>
          </cell>
          <cell r="F1104">
            <v>39.962699999999998</v>
          </cell>
        </row>
        <row r="1105">
          <cell r="A1105">
            <v>34606202</v>
          </cell>
          <cell r="F1105">
            <v>39.974999999999994</v>
          </cell>
        </row>
        <row r="1106">
          <cell r="A1106">
            <v>34606301</v>
          </cell>
          <cell r="F1106">
            <v>39.7241</v>
          </cell>
        </row>
        <row r="1107">
          <cell r="A1107">
            <v>34606600</v>
          </cell>
          <cell r="F1107">
            <v>39.703000000000003</v>
          </cell>
        </row>
        <row r="1108">
          <cell r="A1108">
            <v>34606701</v>
          </cell>
          <cell r="F1108">
            <v>39.7376</v>
          </cell>
        </row>
        <row r="1109">
          <cell r="A1109">
            <v>34606801</v>
          </cell>
          <cell r="F1109">
            <v>39.883400000000002</v>
          </cell>
        </row>
        <row r="1110">
          <cell r="A1110">
            <v>34607000</v>
          </cell>
          <cell r="F1110">
            <v>39.803600000000003</v>
          </cell>
        </row>
        <row r="1111">
          <cell r="A1111">
            <v>34607101</v>
          </cell>
          <cell r="F1111">
            <v>39.965499999999999</v>
          </cell>
        </row>
        <row r="1112">
          <cell r="A1112">
            <v>34607201</v>
          </cell>
          <cell r="F1112">
            <v>39.972100000000005</v>
          </cell>
        </row>
        <row r="1113">
          <cell r="A1113">
            <v>34607300</v>
          </cell>
          <cell r="F1113">
            <v>39.755400000000002</v>
          </cell>
        </row>
        <row r="1114">
          <cell r="A1114">
            <v>34607401</v>
          </cell>
          <cell r="F1114">
            <v>40.229599999999998</v>
          </cell>
        </row>
        <row r="1115">
          <cell r="A1115">
            <v>34607800</v>
          </cell>
          <cell r="F1115">
            <v>39.726599999999998</v>
          </cell>
        </row>
        <row r="1116">
          <cell r="A1116">
            <v>34608000</v>
          </cell>
          <cell r="F1116">
            <v>39.969099999999997</v>
          </cell>
        </row>
        <row r="1117">
          <cell r="A1117">
            <v>34608101</v>
          </cell>
          <cell r="F1117">
            <v>39.987700000000004</v>
          </cell>
        </row>
        <row r="1118">
          <cell r="A1118">
            <v>34608200</v>
          </cell>
          <cell r="F1118">
            <v>39.737500000000004</v>
          </cell>
        </row>
        <row r="1119">
          <cell r="A1119">
            <v>34608501</v>
          </cell>
          <cell r="F1119">
            <v>39.9878</v>
          </cell>
        </row>
        <row r="1120">
          <cell r="A1120">
            <v>34608601</v>
          </cell>
          <cell r="F1120">
            <v>39.838699999999996</v>
          </cell>
        </row>
        <row r="1121">
          <cell r="A1121">
            <v>34608700</v>
          </cell>
          <cell r="F1121">
            <v>40.226999999999997</v>
          </cell>
        </row>
        <row r="1122">
          <cell r="A1122">
            <v>34608801</v>
          </cell>
          <cell r="F1122">
            <v>39.838799999999999</v>
          </cell>
        </row>
        <row r="1123">
          <cell r="A1123">
            <v>34609200</v>
          </cell>
          <cell r="F1123">
            <v>39.792899999999996</v>
          </cell>
        </row>
        <row r="1124">
          <cell r="A1124">
            <v>34609702</v>
          </cell>
          <cell r="F1124">
            <v>39.841700000000003</v>
          </cell>
        </row>
        <row r="1125">
          <cell r="A1125">
            <v>34609801</v>
          </cell>
          <cell r="F1125">
            <v>39.8917</v>
          </cell>
        </row>
        <row r="1126">
          <cell r="A1126">
            <v>34609903</v>
          </cell>
          <cell r="F1126">
            <v>39.905099999999997</v>
          </cell>
        </row>
        <row r="1127">
          <cell r="A1127">
            <v>34610001</v>
          </cell>
          <cell r="F1127">
            <v>39.9465</v>
          </cell>
        </row>
        <row r="1128">
          <cell r="A1128">
            <v>34610101</v>
          </cell>
          <cell r="F1128">
            <v>40.340200000000003</v>
          </cell>
        </row>
        <row r="1129">
          <cell r="A1129">
            <v>34610301</v>
          </cell>
          <cell r="F1129">
            <v>39.737000000000002</v>
          </cell>
        </row>
        <row r="1130">
          <cell r="A1130">
            <v>34610401</v>
          </cell>
          <cell r="F1130">
            <v>40.010100000000001</v>
          </cell>
        </row>
        <row r="1131">
          <cell r="A1131">
            <v>34610501</v>
          </cell>
          <cell r="F1131">
            <v>39.921799999999998</v>
          </cell>
        </row>
        <row r="1132">
          <cell r="A1132">
            <v>34610601</v>
          </cell>
          <cell r="F1132">
            <v>40.268499999999996</v>
          </cell>
        </row>
        <row r="1133">
          <cell r="A1133">
            <v>34610901</v>
          </cell>
          <cell r="F1133">
            <v>40.190600000000003</v>
          </cell>
        </row>
        <row r="1134">
          <cell r="A1134">
            <v>34611101</v>
          </cell>
          <cell r="F1134">
            <v>39.994500000000002</v>
          </cell>
        </row>
        <row r="1135">
          <cell r="A1135">
            <v>34611400</v>
          </cell>
          <cell r="F1135">
            <v>40.226799999999997</v>
          </cell>
        </row>
        <row r="1136">
          <cell r="A1136">
            <v>34611500</v>
          </cell>
          <cell r="F1136">
            <v>39.730200000000004</v>
          </cell>
        </row>
        <row r="1137">
          <cell r="A1137">
            <v>34611700</v>
          </cell>
          <cell r="F1137">
            <v>39.621000000000002</v>
          </cell>
        </row>
        <row r="1138">
          <cell r="A1138">
            <v>34611702</v>
          </cell>
          <cell r="F1138">
            <v>39.898200000000003</v>
          </cell>
        </row>
        <row r="1139">
          <cell r="A1139">
            <v>34611800</v>
          </cell>
          <cell r="F1139">
            <v>39.684899999999999</v>
          </cell>
        </row>
        <row r="1140">
          <cell r="A1140">
            <v>34612101</v>
          </cell>
          <cell r="F1140">
            <v>39.617199999999997</v>
          </cell>
        </row>
        <row r="1141">
          <cell r="A1141">
            <v>34612200</v>
          </cell>
          <cell r="F1141">
            <v>39.903500000000001</v>
          </cell>
        </row>
        <row r="1142">
          <cell r="A1142">
            <v>34612300</v>
          </cell>
          <cell r="F1142">
            <v>39.821599999999997</v>
          </cell>
        </row>
        <row r="1143">
          <cell r="A1143">
            <v>34612400</v>
          </cell>
          <cell r="F1143">
            <v>39.948499999999996</v>
          </cell>
        </row>
        <row r="1144">
          <cell r="A1144">
            <v>34612501</v>
          </cell>
          <cell r="F1144">
            <v>39.9</v>
          </cell>
        </row>
        <row r="1145">
          <cell r="A1145">
            <v>34612602</v>
          </cell>
          <cell r="F1145">
            <v>39.618599999999994</v>
          </cell>
        </row>
        <row r="1146">
          <cell r="A1146">
            <v>34612800</v>
          </cell>
          <cell r="F1146">
            <v>40.383700000000005</v>
          </cell>
        </row>
        <row r="1147">
          <cell r="A1147">
            <v>34612901</v>
          </cell>
          <cell r="F1147">
            <v>39.584699999999998</v>
          </cell>
        </row>
        <row r="1148">
          <cell r="A1148">
            <v>34613101</v>
          </cell>
          <cell r="F1148">
            <v>39.748600000000003</v>
          </cell>
        </row>
        <row r="1149">
          <cell r="A1149">
            <v>34613301</v>
          </cell>
          <cell r="F1149">
            <v>39.953700000000005</v>
          </cell>
        </row>
        <row r="1150">
          <cell r="A1150">
            <v>34613500</v>
          </cell>
          <cell r="F1150">
            <v>40.070399999999999</v>
          </cell>
        </row>
        <row r="1151">
          <cell r="A1151">
            <v>34613701</v>
          </cell>
          <cell r="F1151">
            <v>39.578799999999994</v>
          </cell>
        </row>
        <row r="1152">
          <cell r="A1152">
            <v>34613801</v>
          </cell>
          <cell r="F1152">
            <v>39.581600000000002</v>
          </cell>
        </row>
        <row r="1153">
          <cell r="A1153">
            <v>34613901</v>
          </cell>
          <cell r="F1153">
            <v>39.622</v>
          </cell>
        </row>
        <row r="1154">
          <cell r="A1154">
            <v>34614000</v>
          </cell>
          <cell r="F1154">
            <v>39.886299999999999</v>
          </cell>
        </row>
        <row r="1155">
          <cell r="A1155">
            <v>34614101</v>
          </cell>
          <cell r="F1155">
            <v>39.5839</v>
          </cell>
        </row>
        <row r="1156">
          <cell r="A1156">
            <v>34614201</v>
          </cell>
          <cell r="F1156">
            <v>39.582999999999998</v>
          </cell>
        </row>
        <row r="1157">
          <cell r="A1157">
            <v>34614301</v>
          </cell>
          <cell r="F1157">
            <v>40.6631</v>
          </cell>
        </row>
        <row r="1158">
          <cell r="A1158">
            <v>34614401</v>
          </cell>
          <cell r="F1158">
            <v>39.725700000000003</v>
          </cell>
        </row>
        <row r="1159">
          <cell r="A1159">
            <v>34614501</v>
          </cell>
          <cell r="F1159">
            <v>39.747699999999995</v>
          </cell>
        </row>
        <row r="1160">
          <cell r="A1160">
            <v>34614701</v>
          </cell>
          <cell r="F1160">
            <v>39.597300000000004</v>
          </cell>
        </row>
        <row r="1161">
          <cell r="A1161">
            <v>34614801</v>
          </cell>
          <cell r="F1161">
            <v>40.012999999999998</v>
          </cell>
        </row>
        <row r="1162">
          <cell r="A1162">
            <v>34614900</v>
          </cell>
          <cell r="F1162">
            <v>39.751100000000001</v>
          </cell>
        </row>
        <row r="1163">
          <cell r="A1163">
            <v>34615000</v>
          </cell>
          <cell r="F1163">
            <v>39.716700000000003</v>
          </cell>
        </row>
        <row r="1164">
          <cell r="A1164">
            <v>34615101</v>
          </cell>
          <cell r="F1164">
            <v>39.5837</v>
          </cell>
        </row>
        <row r="1165">
          <cell r="A1165">
            <v>34615501</v>
          </cell>
          <cell r="F1165">
            <v>39.5854</v>
          </cell>
        </row>
        <row r="1166">
          <cell r="A1166">
            <v>34615700</v>
          </cell>
          <cell r="F1166">
            <v>39.747599999999998</v>
          </cell>
        </row>
        <row r="1167">
          <cell r="A1167">
            <v>34616001</v>
          </cell>
          <cell r="F1167">
            <v>39.748100000000001</v>
          </cell>
        </row>
        <row r="1168">
          <cell r="A1168">
            <v>34616102</v>
          </cell>
          <cell r="F1168">
            <v>39.7483</v>
          </cell>
        </row>
        <row r="1169">
          <cell r="A1169">
            <v>34616103</v>
          </cell>
          <cell r="F1169">
            <v>39.750900000000001</v>
          </cell>
        </row>
        <row r="1170">
          <cell r="A1170">
            <v>34616301</v>
          </cell>
          <cell r="F1170">
            <v>39.748100000000001</v>
          </cell>
        </row>
        <row r="1171">
          <cell r="A1171">
            <v>34616401</v>
          </cell>
          <cell r="F1171">
            <v>39.749899999999997</v>
          </cell>
        </row>
        <row r="1172">
          <cell r="A1172">
            <v>34616703</v>
          </cell>
          <cell r="F1172">
            <v>39.767200000000003</v>
          </cell>
        </row>
        <row r="1173">
          <cell r="A1173">
            <v>34616900</v>
          </cell>
          <cell r="F1173">
            <v>39.758200000000002</v>
          </cell>
        </row>
        <row r="1174">
          <cell r="A1174">
            <v>34616902</v>
          </cell>
          <cell r="F1174">
            <v>39.758200000000002</v>
          </cell>
        </row>
        <row r="1175">
          <cell r="A1175">
            <v>34617002</v>
          </cell>
          <cell r="F1175">
            <v>39.747200000000007</v>
          </cell>
        </row>
        <row r="1176">
          <cell r="A1176">
            <v>34617202</v>
          </cell>
          <cell r="F1176">
            <v>39.750700000000002</v>
          </cell>
        </row>
        <row r="1177">
          <cell r="A1177">
            <v>34617500</v>
          </cell>
          <cell r="F1177">
            <v>39.7485</v>
          </cell>
        </row>
        <row r="1178">
          <cell r="A1178">
            <v>34617601</v>
          </cell>
          <cell r="F1178">
            <v>39.748400000000004</v>
          </cell>
        </row>
        <row r="1179">
          <cell r="A1179">
            <v>34617700</v>
          </cell>
          <cell r="F1179">
            <v>39.842799999999997</v>
          </cell>
        </row>
        <row r="1180">
          <cell r="A1180">
            <v>34617801</v>
          </cell>
          <cell r="F1180">
            <v>39.7468</v>
          </cell>
        </row>
        <row r="1181">
          <cell r="A1181">
            <v>34617901</v>
          </cell>
          <cell r="F1181">
            <v>39.747</v>
          </cell>
        </row>
        <row r="1182">
          <cell r="A1182">
            <v>34618100</v>
          </cell>
          <cell r="F1182">
            <v>39.749699999999997</v>
          </cell>
        </row>
        <row r="1183">
          <cell r="A1183">
            <v>34618201</v>
          </cell>
          <cell r="F1183">
            <v>39.773500000000006</v>
          </cell>
        </row>
        <row r="1184">
          <cell r="A1184">
            <v>34618401</v>
          </cell>
          <cell r="F1184">
            <v>39.748400000000004</v>
          </cell>
        </row>
        <row r="1185">
          <cell r="A1185">
            <v>34618500</v>
          </cell>
          <cell r="F1185">
            <v>39.765900000000002</v>
          </cell>
        </row>
        <row r="1186">
          <cell r="A1186">
            <v>34618800</v>
          </cell>
          <cell r="F1186">
            <v>39.737200000000001</v>
          </cell>
        </row>
        <row r="1187">
          <cell r="A1187">
            <v>34619101</v>
          </cell>
          <cell r="F1187">
            <v>39.769400000000005</v>
          </cell>
        </row>
        <row r="1188">
          <cell r="A1188">
            <v>34619200</v>
          </cell>
          <cell r="F1188">
            <v>39.748899999999999</v>
          </cell>
        </row>
        <row r="1189">
          <cell r="A1189">
            <v>34619301</v>
          </cell>
          <cell r="F1189">
            <v>39.769400000000005</v>
          </cell>
        </row>
        <row r="1190">
          <cell r="A1190">
            <v>34619500</v>
          </cell>
          <cell r="F1190">
            <v>39.767299999999999</v>
          </cell>
        </row>
        <row r="1191">
          <cell r="A1191">
            <v>34619503</v>
          </cell>
          <cell r="F1191">
            <v>39.793500000000002</v>
          </cell>
        </row>
        <row r="1192">
          <cell r="A1192">
            <v>34619901</v>
          </cell>
          <cell r="F1192">
            <v>39.762</v>
          </cell>
        </row>
        <row r="1193">
          <cell r="A1193">
            <v>34620600</v>
          </cell>
          <cell r="F1193">
            <v>39.674900000000001</v>
          </cell>
        </row>
        <row r="1194">
          <cell r="A1194">
            <v>34621300</v>
          </cell>
          <cell r="F1194">
            <v>39.660800000000002</v>
          </cell>
        </row>
        <row r="1195">
          <cell r="A1195">
            <v>34622200</v>
          </cell>
          <cell r="F1195">
            <v>39.754800000000003</v>
          </cell>
        </row>
        <row r="1196">
          <cell r="A1196">
            <v>34622300</v>
          </cell>
          <cell r="F1196">
            <v>39.671699999999994</v>
          </cell>
        </row>
        <row r="1197">
          <cell r="A1197">
            <v>34622700</v>
          </cell>
          <cell r="F1197">
            <v>39.726699999999994</v>
          </cell>
        </row>
        <row r="1198">
          <cell r="A1198">
            <v>34622801</v>
          </cell>
          <cell r="F1198">
            <v>39.68</v>
          </cell>
        </row>
        <row r="1199">
          <cell r="A1199">
            <v>34624101</v>
          </cell>
          <cell r="F1199">
            <v>39.715000000000003</v>
          </cell>
        </row>
        <row r="1200">
          <cell r="A1200">
            <v>34624200</v>
          </cell>
          <cell r="F1200">
            <v>39.708199999999998</v>
          </cell>
        </row>
        <row r="1201">
          <cell r="A1201">
            <v>34624901</v>
          </cell>
          <cell r="F1201">
            <v>39.808700000000002</v>
          </cell>
        </row>
        <row r="1202">
          <cell r="A1202">
            <v>34625300</v>
          </cell>
          <cell r="F1202">
            <v>38.226900000000001</v>
          </cell>
        </row>
        <row r="1203">
          <cell r="A1203">
            <v>34625502</v>
          </cell>
          <cell r="F1203">
            <v>39.641399999999997</v>
          </cell>
        </row>
        <row r="1204">
          <cell r="A1204">
            <v>34626401</v>
          </cell>
          <cell r="F1204">
            <v>39.805700000000002</v>
          </cell>
        </row>
        <row r="1205">
          <cell r="A1205">
            <v>34627000</v>
          </cell>
          <cell r="F1205">
            <v>39.655299999999997</v>
          </cell>
        </row>
        <row r="1206">
          <cell r="A1206">
            <v>34627201</v>
          </cell>
          <cell r="F1206">
            <v>39.850700000000003</v>
          </cell>
        </row>
        <row r="1207">
          <cell r="A1207">
            <v>34627501</v>
          </cell>
          <cell r="F1207">
            <v>39.433900000000001</v>
          </cell>
        </row>
        <row r="1208">
          <cell r="A1208">
            <v>34627900</v>
          </cell>
          <cell r="F1208">
            <v>39.435400000000001</v>
          </cell>
        </row>
        <row r="1209">
          <cell r="A1209">
            <v>34628200</v>
          </cell>
          <cell r="F1209">
            <v>39.483600000000003</v>
          </cell>
        </row>
        <row r="1210">
          <cell r="A1210">
            <v>34628302</v>
          </cell>
          <cell r="F1210">
            <v>39.694000000000003</v>
          </cell>
        </row>
        <row r="1211">
          <cell r="A1211">
            <v>34628403</v>
          </cell>
          <cell r="F1211">
            <v>39.586200000000005</v>
          </cell>
        </row>
        <row r="1212">
          <cell r="A1212">
            <v>34628501</v>
          </cell>
          <cell r="F1212">
            <v>39.5246</v>
          </cell>
        </row>
        <row r="1213">
          <cell r="A1213">
            <v>34628600</v>
          </cell>
          <cell r="F1213">
            <v>39.6387</v>
          </cell>
        </row>
        <row r="1214">
          <cell r="A1214">
            <v>34628901</v>
          </cell>
          <cell r="F1214">
            <v>39.6937</v>
          </cell>
        </row>
        <row r="1215">
          <cell r="A1215">
            <v>34630001</v>
          </cell>
          <cell r="F1215">
            <v>39.809600000000003</v>
          </cell>
        </row>
        <row r="1216">
          <cell r="A1216">
            <v>34630403</v>
          </cell>
          <cell r="F1216">
            <v>39.688300000000005</v>
          </cell>
        </row>
        <row r="1217">
          <cell r="A1217">
            <v>34630700</v>
          </cell>
          <cell r="F1217">
            <v>39.720700000000001</v>
          </cell>
        </row>
        <row r="1218">
          <cell r="A1218">
            <v>34630800</v>
          </cell>
          <cell r="F1218">
            <v>39.427</v>
          </cell>
        </row>
        <row r="1219">
          <cell r="A1219">
            <v>34630900</v>
          </cell>
          <cell r="F1219">
            <v>39.574800000000003</v>
          </cell>
        </row>
        <row r="1220">
          <cell r="A1220">
            <v>34631001</v>
          </cell>
          <cell r="F1220">
            <v>39.355599999999995</v>
          </cell>
        </row>
        <row r="1221">
          <cell r="A1221">
            <v>34631100</v>
          </cell>
          <cell r="F1221">
            <v>39.649700000000003</v>
          </cell>
        </row>
        <row r="1222">
          <cell r="A1222">
            <v>34631300</v>
          </cell>
          <cell r="F1222">
            <v>39.394500000000001</v>
          </cell>
        </row>
        <row r="1223">
          <cell r="A1223">
            <v>34631400</v>
          </cell>
          <cell r="F1223">
            <v>37.855499999999999</v>
          </cell>
        </row>
        <row r="1224">
          <cell r="A1224">
            <v>34631500</v>
          </cell>
          <cell r="F1224">
            <v>39.448599999999999</v>
          </cell>
        </row>
        <row r="1225">
          <cell r="A1225">
            <v>34631601</v>
          </cell>
          <cell r="F1225">
            <v>39.578700000000005</v>
          </cell>
        </row>
        <row r="1226">
          <cell r="A1226">
            <v>34631701</v>
          </cell>
          <cell r="F1226">
            <v>39.428800000000003</v>
          </cell>
        </row>
        <row r="1227">
          <cell r="A1227">
            <v>34631801</v>
          </cell>
          <cell r="F1227">
            <v>39.489200000000004</v>
          </cell>
        </row>
        <row r="1228">
          <cell r="A1228">
            <v>34631901</v>
          </cell>
          <cell r="F1228">
            <v>39.288400000000003</v>
          </cell>
        </row>
        <row r="1229">
          <cell r="A1229">
            <v>34632101</v>
          </cell>
          <cell r="F1229">
            <v>39.4255</v>
          </cell>
        </row>
        <row r="1230">
          <cell r="A1230">
            <v>34632102</v>
          </cell>
          <cell r="F1230">
            <v>39.4315</v>
          </cell>
        </row>
        <row r="1231">
          <cell r="A1231">
            <v>34632400</v>
          </cell>
          <cell r="F1231">
            <v>39.391599999999997</v>
          </cell>
        </row>
        <row r="1232">
          <cell r="A1232">
            <v>34632501</v>
          </cell>
          <cell r="F1232">
            <v>39.506100000000004</v>
          </cell>
        </row>
        <row r="1233">
          <cell r="A1233">
            <v>34632502</v>
          </cell>
          <cell r="F1233">
            <v>39.4255</v>
          </cell>
        </row>
        <row r="1234">
          <cell r="A1234">
            <v>34632601</v>
          </cell>
          <cell r="F1234">
            <v>39.302100000000003</v>
          </cell>
        </row>
        <row r="1235">
          <cell r="A1235">
            <v>34632801</v>
          </cell>
          <cell r="F1235">
            <v>39.404699999999998</v>
          </cell>
        </row>
        <row r="1236">
          <cell r="A1236">
            <v>34632901</v>
          </cell>
          <cell r="F1236">
            <v>39.349499999999999</v>
          </cell>
        </row>
        <row r="1237">
          <cell r="A1237">
            <v>34633001</v>
          </cell>
          <cell r="F1237">
            <v>39.391000000000005</v>
          </cell>
        </row>
        <row r="1238">
          <cell r="A1238">
            <v>34633101</v>
          </cell>
          <cell r="F1238">
            <v>39.521000000000001</v>
          </cell>
        </row>
        <row r="1239">
          <cell r="A1239">
            <v>34633401</v>
          </cell>
          <cell r="F1239">
            <v>39.355699999999999</v>
          </cell>
        </row>
        <row r="1240">
          <cell r="A1240">
            <v>34633501</v>
          </cell>
          <cell r="F1240">
            <v>39.385200000000005</v>
          </cell>
        </row>
        <row r="1241">
          <cell r="A1241">
            <v>34633502</v>
          </cell>
          <cell r="F1241">
            <v>37.886800000000001</v>
          </cell>
        </row>
        <row r="1242">
          <cell r="A1242">
            <v>34634101</v>
          </cell>
          <cell r="F1242">
            <v>37.888600000000004</v>
          </cell>
        </row>
        <row r="1243">
          <cell r="A1243">
            <v>34634201</v>
          </cell>
          <cell r="F1243">
            <v>39.302399999999999</v>
          </cell>
        </row>
        <row r="1244">
          <cell r="A1244">
            <v>34634300</v>
          </cell>
          <cell r="F1244">
            <v>39.8386</v>
          </cell>
        </row>
        <row r="1245">
          <cell r="A1245">
            <v>34634303</v>
          </cell>
          <cell r="F1245">
            <v>39.523600000000002</v>
          </cell>
        </row>
        <row r="1246">
          <cell r="A1246">
            <v>34634401</v>
          </cell>
          <cell r="F1246">
            <v>37.908499999999997</v>
          </cell>
        </row>
        <row r="1247">
          <cell r="A1247">
            <v>34634500</v>
          </cell>
          <cell r="F1247">
            <v>38.570599999999999</v>
          </cell>
        </row>
        <row r="1248">
          <cell r="A1248">
            <v>34634502</v>
          </cell>
          <cell r="F1248">
            <v>39.303600000000003</v>
          </cell>
        </row>
        <row r="1249">
          <cell r="A1249">
            <v>34634700</v>
          </cell>
          <cell r="F1249">
            <v>39.4983</v>
          </cell>
        </row>
        <row r="1250">
          <cell r="A1250">
            <v>34634901</v>
          </cell>
          <cell r="F1250">
            <v>37.733000000000004</v>
          </cell>
        </row>
        <row r="1251">
          <cell r="A1251">
            <v>34635401</v>
          </cell>
          <cell r="F1251">
            <v>39.9024</v>
          </cell>
        </row>
        <row r="1252">
          <cell r="A1252">
            <v>34635800</v>
          </cell>
          <cell r="F1252">
            <v>39.091200000000001</v>
          </cell>
        </row>
        <row r="1253">
          <cell r="A1253">
            <v>34635900</v>
          </cell>
          <cell r="F1253">
            <v>39.418199999999999</v>
          </cell>
        </row>
        <row r="1254">
          <cell r="A1254">
            <v>34636100</v>
          </cell>
          <cell r="F1254">
            <v>38.983800000000002</v>
          </cell>
        </row>
        <row r="1255">
          <cell r="A1255">
            <v>34636300</v>
          </cell>
          <cell r="F1255">
            <v>39.540199999999999</v>
          </cell>
        </row>
        <row r="1256">
          <cell r="A1256">
            <v>34637301</v>
          </cell>
          <cell r="F1256">
            <v>39.835000000000001</v>
          </cell>
        </row>
        <row r="1257">
          <cell r="A1257">
            <v>34638001</v>
          </cell>
          <cell r="F1257">
            <v>39.001800000000003</v>
          </cell>
        </row>
        <row r="1258">
          <cell r="A1258">
            <v>34638500</v>
          </cell>
          <cell r="F1258">
            <v>38.753599999999999</v>
          </cell>
        </row>
        <row r="1259">
          <cell r="A1259">
            <v>34639901</v>
          </cell>
          <cell r="F1259">
            <v>39.853699999999996</v>
          </cell>
        </row>
        <row r="1260">
          <cell r="A1260">
            <v>34641500</v>
          </cell>
          <cell r="F1260">
            <v>38.134099999999997</v>
          </cell>
        </row>
        <row r="1261">
          <cell r="A1261">
            <v>34641600</v>
          </cell>
          <cell r="F1261">
            <v>38.335700000000003</v>
          </cell>
        </row>
        <row r="1262">
          <cell r="A1262">
            <v>34641602</v>
          </cell>
          <cell r="F1262">
            <v>38.269100000000002</v>
          </cell>
        </row>
        <row r="1263">
          <cell r="A1263">
            <v>34641700</v>
          </cell>
          <cell r="F1263">
            <v>38.245899999999999</v>
          </cell>
        </row>
        <row r="1264">
          <cell r="A1264">
            <v>34643100</v>
          </cell>
          <cell r="F1264">
            <v>38.357500000000002</v>
          </cell>
        </row>
        <row r="1265">
          <cell r="A1265">
            <v>34644600</v>
          </cell>
          <cell r="F1265">
            <v>38.881799999999998</v>
          </cell>
        </row>
        <row r="1266">
          <cell r="A1266">
            <v>34644701</v>
          </cell>
          <cell r="F1266">
            <v>39.047400000000003</v>
          </cell>
        </row>
        <row r="1267">
          <cell r="A1267">
            <v>34645201</v>
          </cell>
          <cell r="F1267">
            <v>38.2789</v>
          </cell>
        </row>
        <row r="1268">
          <cell r="A1268">
            <v>34646701</v>
          </cell>
          <cell r="F1268">
            <v>39.034800000000004</v>
          </cell>
        </row>
        <row r="1269">
          <cell r="A1269">
            <v>34647100</v>
          </cell>
          <cell r="F1269">
            <v>38.172200000000004</v>
          </cell>
        </row>
        <row r="1270">
          <cell r="A1270">
            <v>34647600</v>
          </cell>
          <cell r="F1270">
            <v>38.123200000000004</v>
          </cell>
        </row>
        <row r="1271">
          <cell r="A1271">
            <v>34647901</v>
          </cell>
          <cell r="F1271">
            <v>38.132899999999999</v>
          </cell>
        </row>
        <row r="1272">
          <cell r="A1272">
            <v>34648201</v>
          </cell>
          <cell r="F1272">
            <v>39.420900000000003</v>
          </cell>
        </row>
        <row r="1273">
          <cell r="A1273">
            <v>34648400</v>
          </cell>
          <cell r="F1273">
            <v>38.229900000000001</v>
          </cell>
        </row>
        <row r="1274">
          <cell r="A1274">
            <v>34648600</v>
          </cell>
          <cell r="F1274">
            <v>39.356000000000002</v>
          </cell>
        </row>
        <row r="1275">
          <cell r="A1275">
            <v>34648801</v>
          </cell>
          <cell r="F1275">
            <v>38.1586</v>
          </cell>
        </row>
        <row r="1276">
          <cell r="A1276">
            <v>34649000</v>
          </cell>
          <cell r="F1276">
            <v>38.000699999999995</v>
          </cell>
        </row>
        <row r="1277">
          <cell r="A1277">
            <v>34649801</v>
          </cell>
          <cell r="F1277">
            <v>38.145900000000005</v>
          </cell>
        </row>
        <row r="1278">
          <cell r="A1278">
            <v>34650101</v>
          </cell>
          <cell r="F1278">
            <v>38.1586</v>
          </cell>
        </row>
        <row r="1279">
          <cell r="A1279">
            <v>34650300</v>
          </cell>
          <cell r="F1279">
            <v>38.126899999999999</v>
          </cell>
        </row>
        <row r="1280">
          <cell r="A1280">
            <v>34650701</v>
          </cell>
          <cell r="F1280">
            <v>38.187400000000004</v>
          </cell>
        </row>
        <row r="1281">
          <cell r="A1281">
            <v>34651201</v>
          </cell>
          <cell r="F1281">
            <v>37.992800000000003</v>
          </cell>
        </row>
        <row r="1282">
          <cell r="A1282">
            <v>34651301</v>
          </cell>
          <cell r="F1282">
            <v>39.012599999999999</v>
          </cell>
        </row>
        <row r="1283">
          <cell r="A1283">
            <v>34651400</v>
          </cell>
          <cell r="F1283">
            <v>38.181899999999999</v>
          </cell>
        </row>
        <row r="1284">
          <cell r="A1284">
            <v>34652201</v>
          </cell>
          <cell r="F1284">
            <v>39.116100000000003</v>
          </cell>
        </row>
        <row r="1285">
          <cell r="A1285">
            <v>34652500</v>
          </cell>
          <cell r="F1285">
            <v>39.229199999999999</v>
          </cell>
        </row>
        <row r="1286">
          <cell r="A1286">
            <v>34652901</v>
          </cell>
          <cell r="F1286">
            <v>39.275999999999996</v>
          </cell>
        </row>
        <row r="1287">
          <cell r="A1287">
            <v>34653001</v>
          </cell>
          <cell r="F1287">
            <v>38.703799999999994</v>
          </cell>
        </row>
        <row r="1288">
          <cell r="A1288">
            <v>34653100</v>
          </cell>
          <cell r="F1288">
            <v>39.082899999999995</v>
          </cell>
        </row>
        <row r="1289">
          <cell r="A1289">
            <v>34653401</v>
          </cell>
          <cell r="F1289">
            <v>39.100900000000003</v>
          </cell>
        </row>
        <row r="1290">
          <cell r="A1290">
            <v>34654100</v>
          </cell>
          <cell r="F1290">
            <v>38.915999999999997</v>
          </cell>
        </row>
        <row r="1291">
          <cell r="A1291">
            <v>34654200</v>
          </cell>
          <cell r="F1291">
            <v>39.326799999999999</v>
          </cell>
        </row>
        <row r="1292">
          <cell r="A1292">
            <v>34654601</v>
          </cell>
          <cell r="F1292">
            <v>39.154599999999995</v>
          </cell>
        </row>
        <row r="1293">
          <cell r="A1293">
            <v>34654701</v>
          </cell>
          <cell r="F1293">
            <v>37.974800000000002</v>
          </cell>
        </row>
        <row r="1294">
          <cell r="A1294">
            <v>34654800</v>
          </cell>
          <cell r="F1294">
            <v>39.140800000000006</v>
          </cell>
        </row>
        <row r="1295">
          <cell r="A1295">
            <v>34655101</v>
          </cell>
          <cell r="F1295">
            <v>39.183399999999999</v>
          </cell>
        </row>
        <row r="1296">
          <cell r="A1296">
            <v>34655201</v>
          </cell>
          <cell r="F1296">
            <v>39.120699999999999</v>
          </cell>
        </row>
        <row r="1297">
          <cell r="A1297">
            <v>34655701</v>
          </cell>
          <cell r="F1297">
            <v>39.351399999999998</v>
          </cell>
        </row>
        <row r="1298">
          <cell r="A1298">
            <v>34656001</v>
          </cell>
          <cell r="F1298">
            <v>39.120899999999999</v>
          </cell>
        </row>
        <row r="1299">
          <cell r="A1299">
            <v>34656101</v>
          </cell>
          <cell r="F1299">
            <v>39.221600000000002</v>
          </cell>
        </row>
        <row r="1300">
          <cell r="A1300">
            <v>34656102</v>
          </cell>
          <cell r="F1300">
            <v>38.983800000000002</v>
          </cell>
        </row>
        <row r="1301">
          <cell r="A1301">
            <v>34656200</v>
          </cell>
          <cell r="F1301">
            <v>38.825600000000001</v>
          </cell>
        </row>
        <row r="1302">
          <cell r="A1302">
            <v>34656401</v>
          </cell>
          <cell r="F1302">
            <v>39.253799999999998</v>
          </cell>
        </row>
        <row r="1303">
          <cell r="A1303">
            <v>34656501</v>
          </cell>
          <cell r="F1303">
            <v>39.047800000000002</v>
          </cell>
        </row>
        <row r="1304">
          <cell r="A1304">
            <v>34656701</v>
          </cell>
          <cell r="F1304">
            <v>39.213699999999996</v>
          </cell>
        </row>
        <row r="1305">
          <cell r="A1305">
            <v>34656901</v>
          </cell>
          <cell r="F1305">
            <v>39.270299999999999</v>
          </cell>
        </row>
        <row r="1306">
          <cell r="A1306">
            <v>34657001</v>
          </cell>
          <cell r="F1306">
            <v>39.293700000000001</v>
          </cell>
        </row>
        <row r="1307">
          <cell r="A1307">
            <v>34657100</v>
          </cell>
          <cell r="F1307">
            <v>39.556099999999994</v>
          </cell>
        </row>
        <row r="1308">
          <cell r="A1308">
            <v>34657201</v>
          </cell>
          <cell r="F1308">
            <v>39.002200000000002</v>
          </cell>
        </row>
        <row r="1309">
          <cell r="A1309">
            <v>34657202</v>
          </cell>
          <cell r="F1309">
            <v>38.978000000000002</v>
          </cell>
        </row>
        <row r="1310">
          <cell r="A1310">
            <v>34657301</v>
          </cell>
          <cell r="F1310">
            <v>38.719299999999997</v>
          </cell>
        </row>
        <row r="1311">
          <cell r="A1311">
            <v>34657501</v>
          </cell>
          <cell r="F1311">
            <v>39.019800000000004</v>
          </cell>
        </row>
        <row r="1312">
          <cell r="A1312">
            <v>34658401</v>
          </cell>
          <cell r="F1312">
            <v>39.077500000000001</v>
          </cell>
        </row>
        <row r="1313">
          <cell r="A1313">
            <v>34658901</v>
          </cell>
          <cell r="F1313">
            <v>39.077500000000001</v>
          </cell>
        </row>
        <row r="1314">
          <cell r="A1314">
            <v>34659201</v>
          </cell>
          <cell r="F1314">
            <v>39.031700000000001</v>
          </cell>
        </row>
        <row r="1315">
          <cell r="A1315">
            <v>34659501</v>
          </cell>
          <cell r="F1315">
            <v>39.113599999999998</v>
          </cell>
        </row>
        <row r="1316">
          <cell r="A1316">
            <v>34660601</v>
          </cell>
          <cell r="F1316">
            <v>39.0991</v>
          </cell>
        </row>
        <row r="1317">
          <cell r="A1317">
            <v>34661101</v>
          </cell>
          <cell r="F1317">
            <v>39.156000000000006</v>
          </cell>
        </row>
        <row r="1318">
          <cell r="A1318">
            <v>34661500</v>
          </cell>
          <cell r="F1318">
            <v>38.954999999999998</v>
          </cell>
        </row>
        <row r="1319">
          <cell r="A1319">
            <v>34661501</v>
          </cell>
          <cell r="F1319">
            <v>39.1676</v>
          </cell>
        </row>
        <row r="1320">
          <cell r="A1320">
            <v>34662001</v>
          </cell>
          <cell r="F1320">
            <v>39.066700000000004</v>
          </cell>
        </row>
        <row r="1321">
          <cell r="A1321">
            <v>34663600</v>
          </cell>
          <cell r="F1321">
            <v>39.124699999999997</v>
          </cell>
        </row>
        <row r="1322">
          <cell r="A1322">
            <v>34664100</v>
          </cell>
          <cell r="F1322">
            <v>38.938400000000001</v>
          </cell>
        </row>
        <row r="1323">
          <cell r="A1323">
            <v>34664601</v>
          </cell>
          <cell r="F1323">
            <v>39.102699999999999</v>
          </cell>
        </row>
        <row r="1324">
          <cell r="A1324">
            <v>34664701</v>
          </cell>
          <cell r="F1324">
            <v>39.045000000000002</v>
          </cell>
        </row>
        <row r="1325">
          <cell r="A1325">
            <v>34664901</v>
          </cell>
          <cell r="F1325">
            <v>40.304100000000005</v>
          </cell>
        </row>
        <row r="1326">
          <cell r="A1326">
            <v>34665100</v>
          </cell>
          <cell r="F1326">
            <v>40.292300000000004</v>
          </cell>
        </row>
        <row r="1327">
          <cell r="A1327">
            <v>34665800</v>
          </cell>
          <cell r="F1327">
            <v>39.726100000000002</v>
          </cell>
        </row>
        <row r="1328">
          <cell r="A1328">
            <v>34666001</v>
          </cell>
          <cell r="F1328">
            <v>40.259799999999998</v>
          </cell>
        </row>
        <row r="1329">
          <cell r="A1329">
            <v>34666201</v>
          </cell>
          <cell r="F1329">
            <v>40.3827</v>
          </cell>
        </row>
        <row r="1330">
          <cell r="A1330">
            <v>34666301</v>
          </cell>
          <cell r="F1330">
            <v>40.247699999999995</v>
          </cell>
        </row>
        <row r="1331">
          <cell r="A1331">
            <v>34666401</v>
          </cell>
          <cell r="F1331">
            <v>40.357100000000003</v>
          </cell>
        </row>
        <row r="1332">
          <cell r="A1332">
            <v>34666701</v>
          </cell>
          <cell r="F1332">
            <v>39.767499999999998</v>
          </cell>
        </row>
        <row r="1333">
          <cell r="A1333">
            <v>34666801</v>
          </cell>
          <cell r="F1333">
            <v>39.691200000000002</v>
          </cell>
        </row>
        <row r="1334">
          <cell r="A1334">
            <v>34666901</v>
          </cell>
          <cell r="F1334">
            <v>39.383600000000001</v>
          </cell>
        </row>
        <row r="1335">
          <cell r="A1335">
            <v>34666902</v>
          </cell>
          <cell r="F1335">
            <v>39.3934</v>
          </cell>
        </row>
        <row r="1336">
          <cell r="A1336">
            <v>34666903</v>
          </cell>
          <cell r="F1336">
            <v>39.381</v>
          </cell>
        </row>
        <row r="1337">
          <cell r="A1337">
            <v>34667001</v>
          </cell>
          <cell r="F1337">
            <v>39.7256</v>
          </cell>
        </row>
        <row r="1338">
          <cell r="A1338">
            <v>34667401</v>
          </cell>
          <cell r="F1338">
            <v>39.652899999999995</v>
          </cell>
        </row>
        <row r="1339">
          <cell r="A1339">
            <v>34667601</v>
          </cell>
          <cell r="F1339">
            <v>39.648600000000002</v>
          </cell>
        </row>
        <row r="1340">
          <cell r="A1340">
            <v>34667801</v>
          </cell>
          <cell r="F1340">
            <v>39.7209</v>
          </cell>
        </row>
        <row r="1341">
          <cell r="A1341">
            <v>34668001</v>
          </cell>
          <cell r="F1341">
            <v>39.765099999999997</v>
          </cell>
        </row>
        <row r="1342">
          <cell r="A1342">
            <v>34668200</v>
          </cell>
          <cell r="F1342">
            <v>39.438500000000005</v>
          </cell>
        </row>
        <row r="1343">
          <cell r="A1343">
            <v>34668900</v>
          </cell>
          <cell r="F1343">
            <v>39.724299999999999</v>
          </cell>
        </row>
        <row r="1344">
          <cell r="A1344">
            <v>34669100</v>
          </cell>
          <cell r="F1344">
            <v>39.458300000000001</v>
          </cell>
        </row>
        <row r="1345">
          <cell r="A1345">
            <v>34669800</v>
          </cell>
          <cell r="F1345">
            <v>39.726999999999997</v>
          </cell>
        </row>
        <row r="1346">
          <cell r="A1346">
            <v>34669901</v>
          </cell>
          <cell r="F1346">
            <v>39.786099999999998</v>
          </cell>
        </row>
        <row r="1347">
          <cell r="A1347">
            <v>34671400</v>
          </cell>
          <cell r="F1347">
            <v>39.625800000000005</v>
          </cell>
        </row>
        <row r="1348">
          <cell r="A1348">
            <v>34671901</v>
          </cell>
          <cell r="F1348">
            <v>39.688400000000001</v>
          </cell>
        </row>
        <row r="1349">
          <cell r="A1349">
            <v>34672501</v>
          </cell>
          <cell r="F1349">
            <v>39.3369</v>
          </cell>
        </row>
        <row r="1350">
          <cell r="A1350">
            <v>34673200</v>
          </cell>
          <cell r="F1350">
            <v>39.332999999999998</v>
          </cell>
        </row>
        <row r="1351">
          <cell r="A1351">
            <v>34673600</v>
          </cell>
          <cell r="F1351">
            <v>39.522500000000001</v>
          </cell>
        </row>
        <row r="1352">
          <cell r="A1352">
            <v>34673800</v>
          </cell>
          <cell r="F1352">
            <v>39.784199999999998</v>
          </cell>
        </row>
        <row r="1353">
          <cell r="A1353">
            <v>34673900</v>
          </cell>
          <cell r="F1353">
            <v>39.7179</v>
          </cell>
        </row>
        <row r="1354">
          <cell r="A1354">
            <v>34675600</v>
          </cell>
          <cell r="F1354">
            <v>39.699600000000004</v>
          </cell>
        </row>
        <row r="1355">
          <cell r="A1355">
            <v>34675801</v>
          </cell>
          <cell r="F1355">
            <v>39.688400000000001</v>
          </cell>
        </row>
        <row r="1356">
          <cell r="A1356">
            <v>34676001</v>
          </cell>
          <cell r="F1356">
            <v>39.645800000000001</v>
          </cell>
        </row>
        <row r="1357">
          <cell r="A1357">
            <v>34676002</v>
          </cell>
          <cell r="F1357">
            <v>39.6387</v>
          </cell>
        </row>
        <row r="1358">
          <cell r="A1358">
            <v>34676101</v>
          </cell>
          <cell r="F1358">
            <v>39.864100000000001</v>
          </cell>
        </row>
        <row r="1359">
          <cell r="A1359">
            <v>34676701</v>
          </cell>
          <cell r="F1359">
            <v>39.685900000000004</v>
          </cell>
        </row>
        <row r="1360">
          <cell r="A1360">
            <v>34677101</v>
          </cell>
          <cell r="F1360">
            <v>39.860500000000002</v>
          </cell>
        </row>
        <row r="1361">
          <cell r="A1361">
            <v>34677501</v>
          </cell>
          <cell r="F1361">
            <v>39.308500000000002</v>
          </cell>
        </row>
        <row r="1362">
          <cell r="A1362">
            <v>34677901</v>
          </cell>
          <cell r="F1362">
            <v>39.4</v>
          </cell>
        </row>
        <row r="1363">
          <cell r="A1363">
            <v>34678000</v>
          </cell>
          <cell r="F1363">
            <v>39.292300000000004</v>
          </cell>
        </row>
        <row r="1364">
          <cell r="A1364">
            <v>34678200</v>
          </cell>
          <cell r="F1364">
            <v>39.439599999999999</v>
          </cell>
        </row>
        <row r="1365">
          <cell r="A1365">
            <v>34678501</v>
          </cell>
          <cell r="F1365">
            <v>39.270499999999998</v>
          </cell>
        </row>
        <row r="1366">
          <cell r="A1366">
            <v>34678502</v>
          </cell>
          <cell r="F1366">
            <v>39.302199999999999</v>
          </cell>
        </row>
        <row r="1367">
          <cell r="A1367">
            <v>34679001</v>
          </cell>
          <cell r="F1367">
            <v>39.234999999999999</v>
          </cell>
        </row>
        <row r="1368">
          <cell r="A1368">
            <v>34679002</v>
          </cell>
          <cell r="F1368">
            <v>39.285800000000002</v>
          </cell>
        </row>
        <row r="1369">
          <cell r="A1369">
            <v>34679101</v>
          </cell>
          <cell r="F1369">
            <v>39.406100000000002</v>
          </cell>
        </row>
        <row r="1370">
          <cell r="A1370">
            <v>34680301</v>
          </cell>
          <cell r="F1370">
            <v>39.274000000000001</v>
          </cell>
        </row>
        <row r="1371">
          <cell r="A1371">
            <v>34681301</v>
          </cell>
          <cell r="F1371">
            <v>39.384299999999996</v>
          </cell>
        </row>
        <row r="1372">
          <cell r="A1372">
            <v>34681501</v>
          </cell>
          <cell r="F1372">
            <v>39.459499999999998</v>
          </cell>
        </row>
        <row r="1373">
          <cell r="A1373">
            <v>34681900</v>
          </cell>
          <cell r="F1373">
            <v>39.4544</v>
          </cell>
        </row>
        <row r="1374">
          <cell r="A1374">
            <v>34682100</v>
          </cell>
          <cell r="F1374">
            <v>39.488799999999998</v>
          </cell>
        </row>
        <row r="1375">
          <cell r="A1375">
            <v>34682200</v>
          </cell>
          <cell r="F1375">
            <v>39.53</v>
          </cell>
        </row>
        <row r="1376">
          <cell r="A1376">
            <v>34683301</v>
          </cell>
          <cell r="F1376">
            <v>39.8292</v>
          </cell>
        </row>
        <row r="1377">
          <cell r="A1377">
            <v>34683400</v>
          </cell>
          <cell r="F1377">
            <v>39.8185</v>
          </cell>
        </row>
        <row r="1378">
          <cell r="A1378">
            <v>34683501</v>
          </cell>
          <cell r="F1378">
            <v>38.785199999999996</v>
          </cell>
        </row>
        <row r="1379">
          <cell r="A1379">
            <v>34683601</v>
          </cell>
          <cell r="F1379">
            <v>39.610100000000003</v>
          </cell>
        </row>
        <row r="1380">
          <cell r="A1380">
            <v>34683701</v>
          </cell>
          <cell r="F1380">
            <v>40.041499999999999</v>
          </cell>
        </row>
        <row r="1381">
          <cell r="A1381">
            <v>34684001</v>
          </cell>
          <cell r="F1381">
            <v>39.650799999999997</v>
          </cell>
        </row>
        <row r="1382">
          <cell r="A1382">
            <v>34684100</v>
          </cell>
          <cell r="F1382">
            <v>39.708100000000002</v>
          </cell>
        </row>
        <row r="1383">
          <cell r="A1383">
            <v>34684301</v>
          </cell>
          <cell r="F1383">
            <v>39.670700000000004</v>
          </cell>
        </row>
        <row r="1384">
          <cell r="A1384">
            <v>34684801</v>
          </cell>
          <cell r="F1384">
            <v>40.0227</v>
          </cell>
        </row>
        <row r="1385">
          <cell r="A1385">
            <v>34685001</v>
          </cell>
          <cell r="F1385">
            <v>40.022299999999994</v>
          </cell>
        </row>
        <row r="1386">
          <cell r="A1386">
            <v>34685101</v>
          </cell>
          <cell r="F1386">
            <v>39.904699999999998</v>
          </cell>
        </row>
        <row r="1387">
          <cell r="A1387">
            <v>34685201</v>
          </cell>
          <cell r="F1387">
            <v>39.8626</v>
          </cell>
        </row>
        <row r="1388">
          <cell r="A1388">
            <v>34685202</v>
          </cell>
          <cell r="F1388">
            <v>39.799300000000002</v>
          </cell>
        </row>
        <row r="1389">
          <cell r="A1389">
            <v>34685301</v>
          </cell>
          <cell r="F1389">
            <v>40.030499999999996</v>
          </cell>
        </row>
        <row r="1390">
          <cell r="A1390">
            <v>34685401</v>
          </cell>
          <cell r="F1390">
            <v>40.016300000000001</v>
          </cell>
        </row>
        <row r="1391">
          <cell r="A1391">
            <v>34685701</v>
          </cell>
          <cell r="F1391">
            <v>40.006399999999999</v>
          </cell>
        </row>
        <row r="1392">
          <cell r="A1392">
            <v>34685801</v>
          </cell>
          <cell r="F1392">
            <v>39.794200000000004</v>
          </cell>
        </row>
        <row r="1393">
          <cell r="A1393">
            <v>34686001</v>
          </cell>
          <cell r="F1393">
            <v>39.905900000000003</v>
          </cell>
        </row>
        <row r="1394">
          <cell r="A1394">
            <v>34686201</v>
          </cell>
          <cell r="F1394">
            <v>39.709599999999995</v>
          </cell>
        </row>
        <row r="1395">
          <cell r="A1395">
            <v>34686501</v>
          </cell>
          <cell r="F1395">
            <v>39.634</v>
          </cell>
        </row>
        <row r="1396">
          <cell r="A1396">
            <v>34686601</v>
          </cell>
          <cell r="F1396">
            <v>39.672499999999999</v>
          </cell>
        </row>
        <row r="1397">
          <cell r="A1397">
            <v>34687101</v>
          </cell>
          <cell r="F1397">
            <v>39.823499999999996</v>
          </cell>
        </row>
        <row r="1398">
          <cell r="A1398">
            <v>34687102</v>
          </cell>
          <cell r="F1398">
            <v>39.775799999999997</v>
          </cell>
        </row>
        <row r="1399">
          <cell r="A1399">
            <v>34687401</v>
          </cell>
          <cell r="F1399">
            <v>39.696100000000001</v>
          </cell>
        </row>
        <row r="1400">
          <cell r="A1400">
            <v>34687901</v>
          </cell>
          <cell r="F1400">
            <v>40.028500000000001</v>
          </cell>
        </row>
        <row r="1401">
          <cell r="A1401">
            <v>34688001</v>
          </cell>
          <cell r="F1401">
            <v>39.886499999999998</v>
          </cell>
        </row>
        <row r="1402">
          <cell r="A1402">
            <v>34688201</v>
          </cell>
          <cell r="F1402">
            <v>40.016799999999996</v>
          </cell>
        </row>
        <row r="1403">
          <cell r="A1403">
            <v>34688300</v>
          </cell>
          <cell r="F1403">
            <v>39.427599999999998</v>
          </cell>
        </row>
        <row r="1404">
          <cell r="A1404">
            <v>34688501</v>
          </cell>
          <cell r="F1404">
            <v>39.606099999999998</v>
          </cell>
        </row>
        <row r="1405">
          <cell r="A1405">
            <v>34688502</v>
          </cell>
          <cell r="F1405">
            <v>39.641200000000005</v>
          </cell>
        </row>
        <row r="1406">
          <cell r="A1406">
            <v>34688600</v>
          </cell>
          <cell r="F1406">
            <v>39.976900000000001</v>
          </cell>
        </row>
        <row r="1407">
          <cell r="A1407">
            <v>34688603</v>
          </cell>
          <cell r="F1407">
            <v>39.9069</v>
          </cell>
        </row>
        <row r="1408">
          <cell r="A1408">
            <v>34688801</v>
          </cell>
          <cell r="F1408">
            <v>39.650999999999996</v>
          </cell>
        </row>
        <row r="1409">
          <cell r="A1409">
            <v>34688802</v>
          </cell>
          <cell r="F1409">
            <v>39.667999999999999</v>
          </cell>
        </row>
        <row r="1410">
          <cell r="A1410">
            <v>34689201</v>
          </cell>
          <cell r="F1410">
            <v>39.916800000000002</v>
          </cell>
        </row>
        <row r="1411">
          <cell r="A1411">
            <v>34689401</v>
          </cell>
          <cell r="F1411">
            <v>39.686399999999999</v>
          </cell>
        </row>
        <row r="1412">
          <cell r="A1412">
            <v>34689801</v>
          </cell>
          <cell r="F1412">
            <v>40.003999999999998</v>
          </cell>
        </row>
        <row r="1413">
          <cell r="A1413">
            <v>34689902</v>
          </cell>
          <cell r="F1413">
            <v>39.412999999999997</v>
          </cell>
        </row>
        <row r="1414">
          <cell r="A1414">
            <v>34690101</v>
          </cell>
          <cell r="F1414">
            <v>39.787599999999998</v>
          </cell>
        </row>
        <row r="1415">
          <cell r="A1415">
            <v>34690300</v>
          </cell>
          <cell r="F1415">
            <v>39.419999999999995</v>
          </cell>
        </row>
        <row r="1416">
          <cell r="A1416">
            <v>34690401</v>
          </cell>
          <cell r="F1416">
            <v>40.002700000000004</v>
          </cell>
        </row>
        <row r="1417">
          <cell r="A1417">
            <v>34690601</v>
          </cell>
          <cell r="F1417">
            <v>40.004600000000003</v>
          </cell>
        </row>
        <row r="1418">
          <cell r="A1418">
            <v>34690701</v>
          </cell>
          <cell r="F1418">
            <v>39.909399999999998</v>
          </cell>
        </row>
        <row r="1419">
          <cell r="A1419">
            <v>34691101</v>
          </cell>
          <cell r="F1419">
            <v>39.665800000000004</v>
          </cell>
        </row>
        <row r="1420">
          <cell r="A1420">
            <v>34691301</v>
          </cell>
          <cell r="F1420">
            <v>39.309600000000003</v>
          </cell>
        </row>
        <row r="1421">
          <cell r="A1421">
            <v>34691501</v>
          </cell>
          <cell r="F1421">
            <v>39.273099999999999</v>
          </cell>
        </row>
        <row r="1422">
          <cell r="A1422">
            <v>34691601</v>
          </cell>
          <cell r="F1422">
            <v>39.452500000000001</v>
          </cell>
        </row>
        <row r="1423">
          <cell r="A1423">
            <v>34691701</v>
          </cell>
          <cell r="F1423">
            <v>39.2958</v>
          </cell>
        </row>
        <row r="1424">
          <cell r="A1424">
            <v>34691801</v>
          </cell>
          <cell r="F1424">
            <v>39.321199999999997</v>
          </cell>
        </row>
        <row r="1425">
          <cell r="A1425">
            <v>34691802</v>
          </cell>
          <cell r="F1425">
            <v>39.299599999999998</v>
          </cell>
        </row>
        <row r="1426">
          <cell r="A1426">
            <v>34692201</v>
          </cell>
          <cell r="F1426">
            <v>39.2943</v>
          </cell>
        </row>
        <row r="1427">
          <cell r="A1427">
            <v>34692501</v>
          </cell>
          <cell r="F1427">
            <v>40.037499999999994</v>
          </cell>
        </row>
        <row r="1428">
          <cell r="A1428">
            <v>34692801</v>
          </cell>
          <cell r="F1428">
            <v>39.2774</v>
          </cell>
        </row>
        <row r="1429">
          <cell r="A1429">
            <v>34692802</v>
          </cell>
          <cell r="F1429">
            <v>39.3048</v>
          </cell>
        </row>
        <row r="1430">
          <cell r="A1430">
            <v>34693101</v>
          </cell>
          <cell r="F1430">
            <v>39.3001</v>
          </cell>
        </row>
        <row r="1431">
          <cell r="A1431">
            <v>34693102</v>
          </cell>
          <cell r="F1431">
            <v>39.306199999999997</v>
          </cell>
        </row>
        <row r="1432">
          <cell r="A1432">
            <v>34693600</v>
          </cell>
          <cell r="F1432">
            <v>39.455799999999996</v>
          </cell>
        </row>
        <row r="1433">
          <cell r="A1433">
            <v>34693602</v>
          </cell>
          <cell r="F1433">
            <v>39.665300000000002</v>
          </cell>
        </row>
        <row r="1434">
          <cell r="A1434">
            <v>34693701</v>
          </cell>
          <cell r="F1434">
            <v>39.675200000000004</v>
          </cell>
        </row>
        <row r="1435">
          <cell r="A1435">
            <v>34693901</v>
          </cell>
          <cell r="F1435">
            <v>39.660800000000002</v>
          </cell>
        </row>
        <row r="1436">
          <cell r="A1436">
            <v>34694101</v>
          </cell>
          <cell r="F1436">
            <v>39.720700000000001</v>
          </cell>
        </row>
        <row r="1437">
          <cell r="A1437">
            <v>34694301</v>
          </cell>
          <cell r="F1437">
            <v>39.705699999999993</v>
          </cell>
        </row>
        <row r="1438">
          <cell r="A1438">
            <v>34694401</v>
          </cell>
          <cell r="F1438">
            <v>39.903800000000004</v>
          </cell>
        </row>
        <row r="1439">
          <cell r="A1439">
            <v>34694601</v>
          </cell>
          <cell r="F1439">
            <v>39.404000000000003</v>
          </cell>
        </row>
        <row r="1440">
          <cell r="A1440">
            <v>34694701</v>
          </cell>
          <cell r="F1440">
            <v>39.966500000000003</v>
          </cell>
        </row>
        <row r="1441">
          <cell r="A1441">
            <v>34694800</v>
          </cell>
          <cell r="F1441">
            <v>39.768699999999995</v>
          </cell>
        </row>
        <row r="1442">
          <cell r="A1442">
            <v>34695201</v>
          </cell>
          <cell r="F1442">
            <v>39.957799999999999</v>
          </cell>
        </row>
        <row r="1443">
          <cell r="A1443">
            <v>34695300</v>
          </cell>
          <cell r="F1443">
            <v>39.087400000000002</v>
          </cell>
        </row>
        <row r="1444">
          <cell r="A1444">
            <v>34695303</v>
          </cell>
          <cell r="F1444">
            <v>38.9499</v>
          </cell>
        </row>
        <row r="1445">
          <cell r="A1445">
            <v>34695601</v>
          </cell>
          <cell r="F1445">
            <v>39.354900000000001</v>
          </cell>
        </row>
        <row r="1446">
          <cell r="A1446">
            <v>34695801</v>
          </cell>
          <cell r="F1446">
            <v>39.209699999999998</v>
          </cell>
        </row>
        <row r="1447">
          <cell r="A1447">
            <v>34695901</v>
          </cell>
          <cell r="F1447">
            <v>39.462299999999999</v>
          </cell>
        </row>
        <row r="1448">
          <cell r="A1448">
            <v>34696301</v>
          </cell>
          <cell r="F1448">
            <v>39.686500000000002</v>
          </cell>
        </row>
        <row r="1449">
          <cell r="A1449">
            <v>34696501</v>
          </cell>
          <cell r="F1449">
            <v>39.643699999999995</v>
          </cell>
        </row>
        <row r="1450">
          <cell r="A1450">
            <v>34697400</v>
          </cell>
          <cell r="F1450">
            <v>39.764599999999994</v>
          </cell>
        </row>
        <row r="1451">
          <cell r="A1451">
            <v>34697901</v>
          </cell>
          <cell r="F1451">
            <v>39.757300000000001</v>
          </cell>
        </row>
        <row r="1452">
          <cell r="A1452">
            <v>34698001</v>
          </cell>
          <cell r="F1452">
            <v>39.066700000000004</v>
          </cell>
        </row>
        <row r="1453">
          <cell r="A1453">
            <v>34698501</v>
          </cell>
          <cell r="F1453">
            <v>39.709699999999998</v>
          </cell>
        </row>
        <row r="1454">
          <cell r="A1454">
            <v>34698600</v>
          </cell>
          <cell r="F1454">
            <v>39.571899999999999</v>
          </cell>
        </row>
        <row r="1455">
          <cell r="A1455">
            <v>34698701</v>
          </cell>
          <cell r="F1455">
            <v>39.494099999999996</v>
          </cell>
        </row>
        <row r="1456">
          <cell r="A1456">
            <v>34699100</v>
          </cell>
          <cell r="F1456">
            <v>39.766200000000005</v>
          </cell>
        </row>
        <row r="1457">
          <cell r="A1457">
            <v>34699102</v>
          </cell>
          <cell r="F1457">
            <v>39.252299999999998</v>
          </cell>
        </row>
        <row r="1458">
          <cell r="A1458">
            <v>34699501</v>
          </cell>
          <cell r="F1458">
            <v>39.360800000000005</v>
          </cell>
        </row>
        <row r="1459">
          <cell r="A1459">
            <v>34699801</v>
          </cell>
          <cell r="F1459">
            <v>39.671300000000002</v>
          </cell>
        </row>
        <row r="1460">
          <cell r="A1460">
            <v>34700001</v>
          </cell>
          <cell r="F1460">
            <v>39.956199999999995</v>
          </cell>
        </row>
        <row r="1461">
          <cell r="A1461">
            <v>34700301</v>
          </cell>
          <cell r="F1461">
            <v>39.963200000000001</v>
          </cell>
        </row>
        <row r="1462">
          <cell r="A1462">
            <v>34700501</v>
          </cell>
          <cell r="F1462">
            <v>39.970500000000001</v>
          </cell>
        </row>
        <row r="1463">
          <cell r="A1463">
            <v>34700701</v>
          </cell>
          <cell r="F1463">
            <v>39.970800000000004</v>
          </cell>
        </row>
        <row r="1464">
          <cell r="A1464">
            <v>34701101</v>
          </cell>
          <cell r="F1464">
            <v>39.262499999999996</v>
          </cell>
        </row>
        <row r="1465">
          <cell r="A1465">
            <v>34701600</v>
          </cell>
          <cell r="F1465">
            <v>39.802100000000003</v>
          </cell>
        </row>
        <row r="1466">
          <cell r="A1466">
            <v>34701602</v>
          </cell>
          <cell r="F1466">
            <v>39.543399999999998</v>
          </cell>
        </row>
        <row r="1467">
          <cell r="A1467">
            <v>34701604</v>
          </cell>
          <cell r="F1467">
            <v>39.721800000000002</v>
          </cell>
        </row>
        <row r="1468">
          <cell r="A1468">
            <v>34701701</v>
          </cell>
          <cell r="F1468">
            <v>39.971899999999998</v>
          </cell>
        </row>
        <row r="1469">
          <cell r="A1469">
            <v>34701801</v>
          </cell>
          <cell r="F1469">
            <v>39.707000000000001</v>
          </cell>
        </row>
        <row r="1470">
          <cell r="A1470">
            <v>34702301</v>
          </cell>
          <cell r="F1470">
            <v>39.695700000000002</v>
          </cell>
        </row>
        <row r="1471">
          <cell r="A1471">
            <v>34702501</v>
          </cell>
          <cell r="F1471">
            <v>39.669000000000004</v>
          </cell>
        </row>
        <row r="1472">
          <cell r="A1472">
            <v>34702600</v>
          </cell>
          <cell r="F1472">
            <v>39.4452</v>
          </cell>
        </row>
        <row r="1473">
          <cell r="A1473">
            <v>34702800</v>
          </cell>
          <cell r="F1473">
            <v>39.953800000000001</v>
          </cell>
        </row>
        <row r="1474">
          <cell r="A1474">
            <v>34703001</v>
          </cell>
          <cell r="F1474">
            <v>39.9694</v>
          </cell>
        </row>
        <row r="1475">
          <cell r="A1475">
            <v>34703301</v>
          </cell>
          <cell r="F1475">
            <v>39.970100000000002</v>
          </cell>
        </row>
        <row r="1476">
          <cell r="A1476">
            <v>34703901</v>
          </cell>
          <cell r="F1476">
            <v>39.972300000000004</v>
          </cell>
        </row>
        <row r="1477">
          <cell r="A1477">
            <v>34704600</v>
          </cell>
          <cell r="F1477">
            <v>39.956800000000001</v>
          </cell>
        </row>
        <row r="1478">
          <cell r="A1478">
            <v>34704801</v>
          </cell>
          <cell r="F1478">
            <v>39.884999999999998</v>
          </cell>
        </row>
        <row r="1479">
          <cell r="A1479">
            <v>34705001</v>
          </cell>
          <cell r="F1479">
            <v>39.875700000000002</v>
          </cell>
        </row>
        <row r="1480">
          <cell r="A1480">
            <v>34705101</v>
          </cell>
          <cell r="F1480">
            <v>40.044700000000006</v>
          </cell>
        </row>
        <row r="1481">
          <cell r="A1481">
            <v>34705401</v>
          </cell>
          <cell r="F1481">
            <v>39.732599999999998</v>
          </cell>
        </row>
        <row r="1482">
          <cell r="A1482">
            <v>34706201</v>
          </cell>
          <cell r="F1482">
            <v>39.978400000000001</v>
          </cell>
        </row>
        <row r="1483">
          <cell r="A1483">
            <v>34706301</v>
          </cell>
          <cell r="F1483">
            <v>39.970800000000004</v>
          </cell>
        </row>
        <row r="1484">
          <cell r="A1484">
            <v>34706401</v>
          </cell>
          <cell r="F1484">
            <v>39.975099999999998</v>
          </cell>
        </row>
        <row r="1485">
          <cell r="A1485">
            <v>34706601</v>
          </cell>
          <cell r="F1485">
            <v>40.056599999999996</v>
          </cell>
        </row>
        <row r="1486">
          <cell r="A1486">
            <v>34706901</v>
          </cell>
          <cell r="F1486">
            <v>39.959099999999999</v>
          </cell>
        </row>
        <row r="1487">
          <cell r="A1487">
            <v>34707501</v>
          </cell>
          <cell r="F1487">
            <v>39.970800000000004</v>
          </cell>
        </row>
        <row r="1488">
          <cell r="A1488">
            <v>34707601</v>
          </cell>
          <cell r="F1488">
            <v>40.0548</v>
          </cell>
        </row>
        <row r="1489">
          <cell r="A1489">
            <v>34707701</v>
          </cell>
          <cell r="F1489">
            <v>39.975499999999997</v>
          </cell>
        </row>
        <row r="1490">
          <cell r="A1490">
            <v>34707901</v>
          </cell>
          <cell r="F1490">
            <v>39.974400000000003</v>
          </cell>
        </row>
        <row r="1491">
          <cell r="A1491">
            <v>34708201</v>
          </cell>
          <cell r="F1491">
            <v>39.972999999999999</v>
          </cell>
        </row>
        <row r="1492">
          <cell r="A1492">
            <v>34708401</v>
          </cell>
          <cell r="F1492">
            <v>39.9726</v>
          </cell>
        </row>
        <row r="1493">
          <cell r="A1493">
            <v>34708501</v>
          </cell>
          <cell r="F1493">
            <v>39.970500000000001</v>
          </cell>
        </row>
        <row r="1494">
          <cell r="A1494">
            <v>34708600</v>
          </cell>
          <cell r="F1494">
            <v>39.960099999999997</v>
          </cell>
        </row>
        <row r="1495">
          <cell r="A1495">
            <v>34708701</v>
          </cell>
          <cell r="F1495">
            <v>39.971199999999996</v>
          </cell>
        </row>
        <row r="1496">
          <cell r="A1496">
            <v>34709000</v>
          </cell>
          <cell r="F1496">
            <v>39.8551</v>
          </cell>
        </row>
        <row r="1497">
          <cell r="A1497">
            <v>34709002</v>
          </cell>
          <cell r="F1497">
            <v>39.923599999999993</v>
          </cell>
        </row>
        <row r="1498">
          <cell r="A1498">
            <v>34709501</v>
          </cell>
          <cell r="F1498">
            <v>39.8902</v>
          </cell>
        </row>
        <row r="1499">
          <cell r="A1499">
            <v>34710201</v>
          </cell>
          <cell r="F1499">
            <v>39.885799999999996</v>
          </cell>
        </row>
        <row r="1500">
          <cell r="A1500">
            <v>34710301</v>
          </cell>
          <cell r="F1500">
            <v>39.897399999999998</v>
          </cell>
        </row>
        <row r="1501">
          <cell r="A1501">
            <v>34710302</v>
          </cell>
          <cell r="F1501">
            <v>39.896300000000004</v>
          </cell>
        </row>
        <row r="1502">
          <cell r="A1502">
            <v>34711201</v>
          </cell>
          <cell r="F1502">
            <v>39.764000000000003</v>
          </cell>
        </row>
        <row r="1503">
          <cell r="A1503">
            <v>34711701</v>
          </cell>
          <cell r="F1503">
            <v>39.897299999999994</v>
          </cell>
        </row>
        <row r="1504">
          <cell r="A1504">
            <v>34712201</v>
          </cell>
          <cell r="F1504">
            <v>39.737700000000004</v>
          </cell>
        </row>
        <row r="1505">
          <cell r="A1505">
            <v>34712801</v>
          </cell>
          <cell r="F1505">
            <v>39.886800000000001</v>
          </cell>
        </row>
        <row r="1506">
          <cell r="A1506">
            <v>34713401</v>
          </cell>
          <cell r="F1506">
            <v>39.925799999999995</v>
          </cell>
        </row>
        <row r="1507">
          <cell r="A1507">
            <v>34713901</v>
          </cell>
          <cell r="F1507">
            <v>39.926700000000004</v>
          </cell>
        </row>
        <row r="1508">
          <cell r="A1508">
            <v>34714600</v>
          </cell>
          <cell r="F1508">
            <v>39.898800000000001</v>
          </cell>
        </row>
        <row r="1509">
          <cell r="A1509">
            <v>34714603</v>
          </cell>
          <cell r="F1509">
            <v>39.970800000000004</v>
          </cell>
        </row>
        <row r="1510">
          <cell r="A1510">
            <v>34715301</v>
          </cell>
          <cell r="F1510">
            <v>40.092999999999996</v>
          </cell>
        </row>
        <row r="1511">
          <cell r="A1511">
            <v>34715601</v>
          </cell>
          <cell r="F1511">
            <v>39.914099999999998</v>
          </cell>
        </row>
        <row r="1512">
          <cell r="A1512">
            <v>34716301</v>
          </cell>
          <cell r="F1512">
            <v>39.977699999999999</v>
          </cell>
        </row>
        <row r="1513">
          <cell r="A1513">
            <v>34716501</v>
          </cell>
          <cell r="F1513">
            <v>40.060199999999995</v>
          </cell>
        </row>
        <row r="1514">
          <cell r="A1514">
            <v>34716700</v>
          </cell>
          <cell r="F1514">
            <v>39.956099999999999</v>
          </cell>
        </row>
        <row r="1515">
          <cell r="A1515">
            <v>34716901</v>
          </cell>
          <cell r="F1515">
            <v>39.974500000000006</v>
          </cell>
        </row>
        <row r="1516">
          <cell r="A1516">
            <v>34717301</v>
          </cell>
          <cell r="F1516">
            <v>40.241799999999998</v>
          </cell>
        </row>
        <row r="1517">
          <cell r="A1517">
            <v>34717501</v>
          </cell>
          <cell r="F1517">
            <v>40.0533</v>
          </cell>
        </row>
        <row r="1518">
          <cell r="A1518">
            <v>34718001</v>
          </cell>
          <cell r="F1518">
            <v>39.9955</v>
          </cell>
        </row>
        <row r="1519">
          <cell r="A1519">
            <v>34718400</v>
          </cell>
          <cell r="F1519">
            <v>40.097300000000004</v>
          </cell>
        </row>
        <row r="1520">
          <cell r="A1520">
            <v>34718601</v>
          </cell>
          <cell r="F1520">
            <v>39.951599999999999</v>
          </cell>
        </row>
        <row r="1521">
          <cell r="A1521">
            <v>34718700</v>
          </cell>
          <cell r="F1521">
            <v>40.016599999999997</v>
          </cell>
        </row>
        <row r="1522">
          <cell r="A1522">
            <v>34718901</v>
          </cell>
          <cell r="F1522">
            <v>40.0944</v>
          </cell>
        </row>
        <row r="1523">
          <cell r="A1523">
            <v>34719201</v>
          </cell>
          <cell r="F1523">
            <v>39.976900000000001</v>
          </cell>
        </row>
        <row r="1524">
          <cell r="A1524">
            <v>34719501</v>
          </cell>
          <cell r="F1524">
            <v>39.970100000000002</v>
          </cell>
        </row>
        <row r="1525">
          <cell r="A1525">
            <v>34719601</v>
          </cell>
          <cell r="F1525">
            <v>40.062399999999997</v>
          </cell>
        </row>
        <row r="1526">
          <cell r="A1526">
            <v>34719801</v>
          </cell>
          <cell r="F1526">
            <v>40.054399999999994</v>
          </cell>
        </row>
        <row r="1527">
          <cell r="A1527">
            <v>34720001</v>
          </cell>
          <cell r="F1527">
            <v>39.971199999999996</v>
          </cell>
        </row>
        <row r="1528">
          <cell r="A1528">
            <v>34720201</v>
          </cell>
          <cell r="F1528">
            <v>40.012300000000003</v>
          </cell>
        </row>
        <row r="1529">
          <cell r="A1529">
            <v>34720501</v>
          </cell>
          <cell r="F1529">
            <v>39.982499999999995</v>
          </cell>
        </row>
        <row r="1530">
          <cell r="A1530">
            <v>34721001</v>
          </cell>
          <cell r="F1530">
            <v>39.974799999999995</v>
          </cell>
        </row>
        <row r="1531">
          <cell r="A1531">
            <v>34721601</v>
          </cell>
          <cell r="F1531">
            <v>40.092299999999994</v>
          </cell>
        </row>
        <row r="1532">
          <cell r="A1532">
            <v>34721900</v>
          </cell>
          <cell r="F1532">
            <v>40.064099999999996</v>
          </cell>
        </row>
        <row r="1533">
          <cell r="A1533">
            <v>34721903</v>
          </cell>
          <cell r="F1533">
            <v>40.0625</v>
          </cell>
        </row>
        <row r="1534">
          <cell r="A1534">
            <v>34722501</v>
          </cell>
          <cell r="F1534">
            <v>40.063799999999993</v>
          </cell>
        </row>
        <row r="1535">
          <cell r="A1535">
            <v>34722701</v>
          </cell>
          <cell r="F1535">
            <v>39.8872</v>
          </cell>
        </row>
        <row r="1536">
          <cell r="A1536">
            <v>34723101</v>
          </cell>
          <cell r="F1536">
            <v>39.890799999999999</v>
          </cell>
        </row>
        <row r="1537">
          <cell r="A1537">
            <v>34723201</v>
          </cell>
          <cell r="F1537">
            <v>39.958300000000001</v>
          </cell>
        </row>
        <row r="1538">
          <cell r="A1538">
            <v>34723401</v>
          </cell>
          <cell r="F1538">
            <v>39.954099999999997</v>
          </cell>
        </row>
        <row r="1539">
          <cell r="A1539">
            <v>34723501</v>
          </cell>
          <cell r="F1539">
            <v>40.097700000000003</v>
          </cell>
        </row>
        <row r="1540">
          <cell r="A1540">
            <v>34723900</v>
          </cell>
          <cell r="F1540">
            <v>39.9831</v>
          </cell>
        </row>
        <row r="1541">
          <cell r="A1541">
            <v>34723903</v>
          </cell>
          <cell r="F1541">
            <v>39.972899999999996</v>
          </cell>
        </row>
        <row r="1542">
          <cell r="A1542">
            <v>34724001</v>
          </cell>
          <cell r="F1542">
            <v>40.044000000000004</v>
          </cell>
        </row>
        <row r="1543">
          <cell r="A1543">
            <v>34724301</v>
          </cell>
          <cell r="F1543">
            <v>39.920999999999999</v>
          </cell>
        </row>
        <row r="1544">
          <cell r="A1544">
            <v>34725100</v>
          </cell>
          <cell r="F1544">
            <v>40.076800000000006</v>
          </cell>
        </row>
        <row r="1545">
          <cell r="A1545">
            <v>34725901</v>
          </cell>
          <cell r="F1545">
            <v>40.0944</v>
          </cell>
        </row>
        <row r="1546">
          <cell r="A1546">
            <v>34726201</v>
          </cell>
          <cell r="F1546">
            <v>39.995799999999996</v>
          </cell>
        </row>
        <row r="1547">
          <cell r="A1547">
            <v>34726400</v>
          </cell>
          <cell r="F1547">
            <v>40.074600000000004</v>
          </cell>
        </row>
        <row r="1548">
          <cell r="A1548">
            <v>34726701</v>
          </cell>
          <cell r="F1548">
            <v>40.058700000000002</v>
          </cell>
        </row>
        <row r="1549">
          <cell r="A1549">
            <v>34727001</v>
          </cell>
          <cell r="F1549">
            <v>39.952099999999994</v>
          </cell>
        </row>
        <row r="1550">
          <cell r="A1550">
            <v>34727101</v>
          </cell>
          <cell r="F1550">
            <v>39.954799999999999</v>
          </cell>
        </row>
        <row r="1551">
          <cell r="A1551">
            <v>34727301</v>
          </cell>
          <cell r="F1551">
            <v>39.9268</v>
          </cell>
        </row>
        <row r="1552">
          <cell r="A1552">
            <v>34727400</v>
          </cell>
          <cell r="F1552">
            <v>39.950899999999997</v>
          </cell>
        </row>
        <row r="1553">
          <cell r="A1553">
            <v>34727402</v>
          </cell>
          <cell r="F1553">
            <v>39.951900000000002</v>
          </cell>
        </row>
        <row r="1554">
          <cell r="A1554">
            <v>34727501</v>
          </cell>
          <cell r="F1554">
            <v>39.968600000000002</v>
          </cell>
        </row>
        <row r="1555">
          <cell r="A1555">
            <v>34727701</v>
          </cell>
          <cell r="F1555">
            <v>39.980799999999995</v>
          </cell>
        </row>
        <row r="1556">
          <cell r="A1556">
            <v>34728000</v>
          </cell>
          <cell r="F1556">
            <v>39.961100000000002</v>
          </cell>
        </row>
        <row r="1557">
          <cell r="A1557">
            <v>34728401</v>
          </cell>
          <cell r="F1557">
            <v>39.9741</v>
          </cell>
        </row>
        <row r="1558">
          <cell r="A1558">
            <v>34728501</v>
          </cell>
          <cell r="F1558">
            <v>39.967599999999997</v>
          </cell>
        </row>
        <row r="1559">
          <cell r="A1559">
            <v>34728601</v>
          </cell>
          <cell r="F1559">
            <v>39.876799999999996</v>
          </cell>
        </row>
        <row r="1560">
          <cell r="A1560">
            <v>34728700</v>
          </cell>
          <cell r="F1560">
            <v>40.016200000000005</v>
          </cell>
        </row>
        <row r="1561">
          <cell r="A1561">
            <v>34728801</v>
          </cell>
          <cell r="F1561">
            <v>40.017299999999999</v>
          </cell>
        </row>
        <row r="1562">
          <cell r="A1562">
            <v>34728901</v>
          </cell>
          <cell r="F1562">
            <v>40.0137</v>
          </cell>
        </row>
        <row r="1563">
          <cell r="A1563">
            <v>34729000</v>
          </cell>
          <cell r="F1563">
            <v>39.886800000000001</v>
          </cell>
        </row>
        <row r="1564">
          <cell r="A1564">
            <v>34729002</v>
          </cell>
          <cell r="F1564">
            <v>39.870999999999995</v>
          </cell>
        </row>
        <row r="1565">
          <cell r="A1565">
            <v>34729101</v>
          </cell>
          <cell r="F1565">
            <v>39.995899999999999</v>
          </cell>
        </row>
        <row r="1566">
          <cell r="A1566">
            <v>34729201</v>
          </cell>
          <cell r="F1566">
            <v>40.016200000000005</v>
          </cell>
        </row>
        <row r="1567">
          <cell r="A1567">
            <v>34729301</v>
          </cell>
          <cell r="F1567">
            <v>40.0184</v>
          </cell>
        </row>
        <row r="1568">
          <cell r="A1568">
            <v>34729401</v>
          </cell>
          <cell r="F1568">
            <v>39.866699999999994</v>
          </cell>
        </row>
        <row r="1569">
          <cell r="A1569">
            <v>34729601</v>
          </cell>
          <cell r="F1569">
            <v>39.873899999999999</v>
          </cell>
        </row>
        <row r="1570">
          <cell r="A1570">
            <v>34729801</v>
          </cell>
          <cell r="F1570">
            <v>40.024099999999997</v>
          </cell>
        </row>
        <row r="1571">
          <cell r="A1571">
            <v>34729901</v>
          </cell>
          <cell r="F1571">
            <v>40.006100000000004</v>
          </cell>
        </row>
        <row r="1572">
          <cell r="A1572">
            <v>34730501</v>
          </cell>
          <cell r="F1572">
            <v>40.015099999999997</v>
          </cell>
        </row>
        <row r="1573">
          <cell r="A1573">
            <v>34730701</v>
          </cell>
          <cell r="F1573">
            <v>39.869900000000001</v>
          </cell>
        </row>
        <row r="1574">
          <cell r="A1574">
            <v>34730901</v>
          </cell>
          <cell r="F1574">
            <v>39.893000000000001</v>
          </cell>
        </row>
        <row r="1575">
          <cell r="A1575">
            <v>34731101</v>
          </cell>
          <cell r="F1575">
            <v>39.879999999999995</v>
          </cell>
        </row>
        <row r="1576">
          <cell r="A1576">
            <v>34731102</v>
          </cell>
          <cell r="F1576">
            <v>39.877800000000001</v>
          </cell>
        </row>
        <row r="1577">
          <cell r="A1577">
            <v>34731701</v>
          </cell>
          <cell r="F1577">
            <v>39.995200000000004</v>
          </cell>
        </row>
        <row r="1578">
          <cell r="A1578">
            <v>34733501</v>
          </cell>
          <cell r="F1578">
            <v>39.995699999999999</v>
          </cell>
        </row>
        <row r="1579">
          <cell r="A1579">
            <v>34734301</v>
          </cell>
          <cell r="F1579">
            <v>39.996700000000004</v>
          </cell>
        </row>
        <row r="1580">
          <cell r="A1580">
            <v>34735301</v>
          </cell>
          <cell r="F1580">
            <v>39.999200000000002</v>
          </cell>
        </row>
        <row r="1581">
          <cell r="A1581">
            <v>34735901</v>
          </cell>
          <cell r="F1581">
            <v>39.9985</v>
          </cell>
        </row>
        <row r="1582">
          <cell r="A1582">
            <v>34736301</v>
          </cell>
          <cell r="F1582">
            <v>40.002299999999998</v>
          </cell>
        </row>
        <row r="1583">
          <cell r="A1583">
            <v>34736801</v>
          </cell>
          <cell r="F1583">
            <v>39.938099999999999</v>
          </cell>
        </row>
        <row r="1584">
          <cell r="A1584">
            <v>34737501</v>
          </cell>
          <cell r="F1584">
            <v>39.998699999999999</v>
          </cell>
        </row>
        <row r="1585">
          <cell r="A1585">
            <v>34737901</v>
          </cell>
          <cell r="F1585">
            <v>40.001199999999997</v>
          </cell>
        </row>
        <row r="1586">
          <cell r="A1586">
            <v>34739401</v>
          </cell>
          <cell r="F1586">
            <v>39.992800000000003</v>
          </cell>
        </row>
        <row r="1587">
          <cell r="A1587">
            <v>34740201</v>
          </cell>
          <cell r="F1587">
            <v>39.975099999999998</v>
          </cell>
        </row>
        <row r="1588">
          <cell r="A1588">
            <v>34740401</v>
          </cell>
          <cell r="F1588">
            <v>40.018699999999995</v>
          </cell>
        </row>
        <row r="1589">
          <cell r="A1589">
            <v>34740501</v>
          </cell>
          <cell r="F1589">
            <v>39.9863</v>
          </cell>
        </row>
        <row r="1590">
          <cell r="A1590">
            <v>34740701</v>
          </cell>
          <cell r="F1590">
            <v>39.9831</v>
          </cell>
        </row>
        <row r="1591">
          <cell r="A1591">
            <v>34740800</v>
          </cell>
          <cell r="F1591">
            <v>39.997699999999995</v>
          </cell>
        </row>
        <row r="1592">
          <cell r="A1592">
            <v>34740901</v>
          </cell>
          <cell r="F1592">
            <v>40.014099999999999</v>
          </cell>
        </row>
        <row r="1593">
          <cell r="A1593">
            <v>34741001</v>
          </cell>
          <cell r="F1593">
            <v>39.877800000000001</v>
          </cell>
        </row>
        <row r="1594">
          <cell r="A1594">
            <v>34741101</v>
          </cell>
          <cell r="F1594">
            <v>40.004300000000001</v>
          </cell>
        </row>
        <row r="1595">
          <cell r="A1595">
            <v>34741201</v>
          </cell>
          <cell r="F1595">
            <v>39.878900000000002</v>
          </cell>
        </row>
        <row r="1596">
          <cell r="A1596">
            <v>34741301</v>
          </cell>
          <cell r="F1596">
            <v>39.878900000000002</v>
          </cell>
        </row>
        <row r="1597">
          <cell r="A1597">
            <v>34741501</v>
          </cell>
          <cell r="F1597">
            <v>40.0032</v>
          </cell>
        </row>
        <row r="1598">
          <cell r="A1598">
            <v>34741601</v>
          </cell>
          <cell r="F1598">
            <v>40.019800000000004</v>
          </cell>
        </row>
        <row r="1599">
          <cell r="A1599">
            <v>34741701</v>
          </cell>
          <cell r="F1599">
            <v>40.021300000000004</v>
          </cell>
        </row>
        <row r="1600">
          <cell r="A1600">
            <v>34741801</v>
          </cell>
          <cell r="F1600">
            <v>39.998100000000001</v>
          </cell>
        </row>
        <row r="1601">
          <cell r="A1601">
            <v>34742001</v>
          </cell>
          <cell r="F1601">
            <v>40.012599999999999</v>
          </cell>
        </row>
        <row r="1602">
          <cell r="A1602">
            <v>34742500</v>
          </cell>
          <cell r="F1602">
            <v>40.028500000000001</v>
          </cell>
        </row>
        <row r="1603">
          <cell r="A1603">
            <v>34742601</v>
          </cell>
          <cell r="F1603">
            <v>39.876799999999996</v>
          </cell>
        </row>
        <row r="1604">
          <cell r="A1604">
            <v>34742701</v>
          </cell>
          <cell r="F1604">
            <v>39.879999999999995</v>
          </cell>
        </row>
        <row r="1605">
          <cell r="A1605">
            <v>34742901</v>
          </cell>
          <cell r="F1605">
            <v>39.874600000000001</v>
          </cell>
        </row>
        <row r="1606">
          <cell r="A1606">
            <v>34743001</v>
          </cell>
          <cell r="F1606">
            <v>40</v>
          </cell>
        </row>
        <row r="1607">
          <cell r="A1607">
            <v>34743301</v>
          </cell>
          <cell r="F1607">
            <v>39.999299999999998</v>
          </cell>
        </row>
        <row r="1608">
          <cell r="A1608">
            <v>34743401</v>
          </cell>
          <cell r="F1608">
            <v>40.004300000000001</v>
          </cell>
        </row>
        <row r="1609">
          <cell r="A1609">
            <v>34743601</v>
          </cell>
          <cell r="F1609">
            <v>40.009399999999999</v>
          </cell>
        </row>
        <row r="1610">
          <cell r="A1610">
            <v>34743701</v>
          </cell>
          <cell r="F1610">
            <v>40.004999999999995</v>
          </cell>
        </row>
        <row r="1611">
          <cell r="A1611">
            <v>34743901</v>
          </cell>
          <cell r="F1611">
            <v>39.995599999999996</v>
          </cell>
        </row>
        <row r="1612">
          <cell r="A1612">
            <v>34744000</v>
          </cell>
          <cell r="F1612">
            <v>40.007599999999996</v>
          </cell>
        </row>
        <row r="1613">
          <cell r="A1613">
            <v>34744101</v>
          </cell>
          <cell r="F1613">
            <v>39.994599999999998</v>
          </cell>
        </row>
        <row r="1614">
          <cell r="A1614">
            <v>34744201</v>
          </cell>
          <cell r="F1614">
            <v>40.017299999999999</v>
          </cell>
        </row>
        <row r="1615">
          <cell r="A1615">
            <v>34744301</v>
          </cell>
          <cell r="F1615">
            <v>39.874600000000001</v>
          </cell>
        </row>
        <row r="1616">
          <cell r="A1616">
            <v>34744401</v>
          </cell>
          <cell r="F1616">
            <v>40.023099999999999</v>
          </cell>
        </row>
        <row r="1617">
          <cell r="A1617">
            <v>34744501</v>
          </cell>
          <cell r="F1617">
            <v>40.001199999999997</v>
          </cell>
        </row>
        <row r="1618">
          <cell r="A1618">
            <v>34744600</v>
          </cell>
          <cell r="F1618">
            <v>40.015000000000001</v>
          </cell>
        </row>
        <row r="1619">
          <cell r="A1619">
            <v>34744901</v>
          </cell>
          <cell r="F1619">
            <v>39.997599999999998</v>
          </cell>
        </row>
        <row r="1620">
          <cell r="A1620">
            <v>34745103</v>
          </cell>
          <cell r="F1620">
            <v>40.037799999999997</v>
          </cell>
        </row>
        <row r="1621">
          <cell r="A1621">
            <v>34745201</v>
          </cell>
          <cell r="F1621">
            <v>40.1541</v>
          </cell>
        </row>
        <row r="1622">
          <cell r="A1622">
            <v>34745202</v>
          </cell>
          <cell r="F1622">
            <v>40.018699999999995</v>
          </cell>
        </row>
        <row r="1623">
          <cell r="A1623">
            <v>34745401</v>
          </cell>
          <cell r="F1623">
            <v>39.992699999999999</v>
          </cell>
        </row>
        <row r="1624">
          <cell r="A1624">
            <v>34745701</v>
          </cell>
          <cell r="F1624">
            <v>39.9955</v>
          </cell>
        </row>
        <row r="1625">
          <cell r="A1625">
            <v>34745801</v>
          </cell>
          <cell r="F1625">
            <v>39.867399999999996</v>
          </cell>
        </row>
        <row r="1626">
          <cell r="A1626">
            <v>34746001</v>
          </cell>
          <cell r="F1626">
            <v>40.015900000000002</v>
          </cell>
        </row>
        <row r="1627">
          <cell r="A1627">
            <v>34746201</v>
          </cell>
          <cell r="F1627">
            <v>39.9863</v>
          </cell>
        </row>
        <row r="1628">
          <cell r="A1628">
            <v>34746601</v>
          </cell>
          <cell r="F1628">
            <v>40.012300000000003</v>
          </cell>
        </row>
        <row r="1629">
          <cell r="A1629">
            <v>34746701</v>
          </cell>
          <cell r="F1629">
            <v>40.018000000000001</v>
          </cell>
        </row>
        <row r="1630">
          <cell r="A1630">
            <v>34746801</v>
          </cell>
          <cell r="F1630">
            <v>39.9773</v>
          </cell>
        </row>
        <row r="1631">
          <cell r="A1631">
            <v>34746901</v>
          </cell>
          <cell r="F1631">
            <v>40.012599999999999</v>
          </cell>
        </row>
        <row r="1632">
          <cell r="A1632">
            <v>34747101</v>
          </cell>
          <cell r="F1632">
            <v>39.883200000000002</v>
          </cell>
        </row>
        <row r="1633">
          <cell r="A1633">
            <v>34747201</v>
          </cell>
          <cell r="F1633">
            <v>40.0137</v>
          </cell>
        </row>
        <row r="1634">
          <cell r="A1634">
            <v>34747301</v>
          </cell>
          <cell r="F1634">
            <v>40.009399999999999</v>
          </cell>
        </row>
        <row r="1635">
          <cell r="A1635">
            <v>34747401</v>
          </cell>
          <cell r="F1635">
            <v>40.012599999999999</v>
          </cell>
        </row>
        <row r="1636">
          <cell r="A1636">
            <v>34748301</v>
          </cell>
          <cell r="F1636">
            <v>40.009</v>
          </cell>
        </row>
        <row r="1637">
          <cell r="A1637">
            <v>34748501</v>
          </cell>
          <cell r="F1637">
            <v>39.960799999999999</v>
          </cell>
        </row>
        <row r="1638">
          <cell r="A1638">
            <v>34748801</v>
          </cell>
          <cell r="F1638">
            <v>39.996499999999997</v>
          </cell>
        </row>
        <row r="1639">
          <cell r="A1639">
            <v>34749101</v>
          </cell>
          <cell r="F1639">
            <v>40.014099999999999</v>
          </cell>
        </row>
        <row r="1640">
          <cell r="A1640">
            <v>34749201</v>
          </cell>
          <cell r="F1640">
            <v>39.997300000000003</v>
          </cell>
        </row>
        <row r="1641">
          <cell r="A1641">
            <v>34749401</v>
          </cell>
          <cell r="F1641">
            <v>40.012599999999999</v>
          </cell>
        </row>
        <row r="1642">
          <cell r="A1642">
            <v>34749601</v>
          </cell>
          <cell r="F1642">
            <v>40.004999999999995</v>
          </cell>
        </row>
        <row r="1643">
          <cell r="A1643">
            <v>34749801</v>
          </cell>
          <cell r="F1643">
            <v>40.0184</v>
          </cell>
        </row>
        <row r="1644">
          <cell r="A1644">
            <v>34749901</v>
          </cell>
          <cell r="F1644">
            <v>40.000700000000002</v>
          </cell>
        </row>
        <row r="1645">
          <cell r="A1645">
            <v>34750800</v>
          </cell>
          <cell r="F1645">
            <v>39.831400000000002</v>
          </cell>
        </row>
        <row r="1646">
          <cell r="A1646">
            <v>34750901</v>
          </cell>
          <cell r="F1646">
            <v>40.0017</v>
          </cell>
        </row>
        <row r="1647">
          <cell r="A1647">
            <v>34751001</v>
          </cell>
          <cell r="F1647">
            <v>39.177599999999998</v>
          </cell>
        </row>
        <row r="1648">
          <cell r="A1648">
            <v>34751101</v>
          </cell>
          <cell r="F1648">
            <v>39.4634</v>
          </cell>
        </row>
        <row r="1649">
          <cell r="A1649">
            <v>34751201</v>
          </cell>
          <cell r="F1649">
            <v>39.816299999999998</v>
          </cell>
        </row>
        <row r="1650">
          <cell r="A1650">
            <v>34751301</v>
          </cell>
          <cell r="F1650">
            <v>39.381600000000006</v>
          </cell>
        </row>
        <row r="1651">
          <cell r="A1651">
            <v>34751401</v>
          </cell>
          <cell r="F1651">
            <v>40.018000000000001</v>
          </cell>
        </row>
        <row r="1652">
          <cell r="A1652">
            <v>34751500</v>
          </cell>
          <cell r="F1652">
            <v>39.150599999999997</v>
          </cell>
        </row>
        <row r="1653">
          <cell r="A1653">
            <v>34752101</v>
          </cell>
          <cell r="F1653">
            <v>37.657299999999999</v>
          </cell>
        </row>
        <row r="1654">
          <cell r="A1654">
            <v>34752301</v>
          </cell>
          <cell r="F1654">
            <v>37.658299999999997</v>
          </cell>
        </row>
        <row r="1655">
          <cell r="A1655">
            <v>34752401</v>
          </cell>
          <cell r="F1655">
            <v>40.0182</v>
          </cell>
        </row>
        <row r="1656">
          <cell r="A1656">
            <v>34752501</v>
          </cell>
          <cell r="F1656">
            <v>37.6556</v>
          </cell>
        </row>
        <row r="1657">
          <cell r="A1657">
            <v>34752601</v>
          </cell>
          <cell r="F1657">
            <v>39.994799999999998</v>
          </cell>
        </row>
        <row r="1658">
          <cell r="A1658">
            <v>34752901</v>
          </cell>
          <cell r="F1658">
            <v>39.461299999999994</v>
          </cell>
        </row>
        <row r="1659">
          <cell r="A1659">
            <v>34753201</v>
          </cell>
          <cell r="F1659">
            <v>40.017099999999999</v>
          </cell>
        </row>
        <row r="1660">
          <cell r="A1660">
            <v>34753401</v>
          </cell>
          <cell r="F1660">
            <v>40.042500000000004</v>
          </cell>
        </row>
        <row r="1661">
          <cell r="A1661">
            <v>34753501</v>
          </cell>
          <cell r="F1661">
            <v>40.032800000000002</v>
          </cell>
        </row>
        <row r="1662">
          <cell r="A1662">
            <v>34753601</v>
          </cell>
          <cell r="F1662">
            <v>39.996400000000001</v>
          </cell>
        </row>
        <row r="1663">
          <cell r="A1663">
            <v>34753901</v>
          </cell>
          <cell r="F1663">
            <v>39.994199999999999</v>
          </cell>
        </row>
        <row r="1664">
          <cell r="A1664">
            <v>34754001</v>
          </cell>
          <cell r="F1664">
            <v>37.655200000000001</v>
          </cell>
        </row>
        <row r="1665">
          <cell r="A1665">
            <v>34754101</v>
          </cell>
          <cell r="F1665">
            <v>37.657299999999999</v>
          </cell>
        </row>
        <row r="1666">
          <cell r="A1666">
            <v>34754201</v>
          </cell>
          <cell r="F1666">
            <v>37.664099999999998</v>
          </cell>
        </row>
        <row r="1667">
          <cell r="A1667">
            <v>34754401</v>
          </cell>
          <cell r="F1667">
            <v>39.9938</v>
          </cell>
        </row>
        <row r="1668">
          <cell r="A1668">
            <v>34754601</v>
          </cell>
          <cell r="F1668">
            <v>37.6586</v>
          </cell>
        </row>
        <row r="1669">
          <cell r="A1669">
            <v>34755001</v>
          </cell>
          <cell r="F1669">
            <v>39.512999999999998</v>
          </cell>
        </row>
        <row r="1670">
          <cell r="A1670">
            <v>34755101</v>
          </cell>
          <cell r="F1670">
            <v>39.991700000000002</v>
          </cell>
        </row>
        <row r="1671">
          <cell r="A1671">
            <v>34755201</v>
          </cell>
          <cell r="F1671">
            <v>37.657999999999994</v>
          </cell>
        </row>
        <row r="1672">
          <cell r="A1672">
            <v>34755401</v>
          </cell>
          <cell r="F1672">
            <v>39.810600000000001</v>
          </cell>
        </row>
        <row r="1673">
          <cell r="A1673">
            <v>34755501</v>
          </cell>
          <cell r="F1673">
            <v>39.813699999999997</v>
          </cell>
        </row>
        <row r="1674">
          <cell r="A1674">
            <v>34755601</v>
          </cell>
          <cell r="F1674">
            <v>37.6571</v>
          </cell>
        </row>
        <row r="1675">
          <cell r="A1675">
            <v>34755701</v>
          </cell>
          <cell r="F1675">
            <v>37.657899999999998</v>
          </cell>
        </row>
        <row r="1676">
          <cell r="A1676">
            <v>34755901</v>
          </cell>
          <cell r="F1676">
            <v>37.656599999999997</v>
          </cell>
        </row>
        <row r="1677">
          <cell r="A1677">
            <v>34756001</v>
          </cell>
          <cell r="F1677">
            <v>37.646599999999999</v>
          </cell>
        </row>
        <row r="1678">
          <cell r="A1678">
            <v>34756701</v>
          </cell>
          <cell r="F1678">
            <v>39.4955</v>
          </cell>
        </row>
        <row r="1679">
          <cell r="A1679">
            <v>34756801</v>
          </cell>
          <cell r="F1679">
            <v>39.998600000000003</v>
          </cell>
        </row>
        <row r="1680">
          <cell r="A1680">
            <v>34757401</v>
          </cell>
          <cell r="F1680">
            <v>39.434200000000004</v>
          </cell>
        </row>
        <row r="1681">
          <cell r="A1681">
            <v>34757501</v>
          </cell>
          <cell r="F1681">
            <v>37.6462</v>
          </cell>
        </row>
        <row r="1682">
          <cell r="A1682">
            <v>34757601</v>
          </cell>
          <cell r="F1682">
            <v>40.017400000000002</v>
          </cell>
        </row>
        <row r="1683">
          <cell r="A1683">
            <v>34757701</v>
          </cell>
          <cell r="F1683">
            <v>39.826300000000003</v>
          </cell>
        </row>
        <row r="1684">
          <cell r="A1684">
            <v>34757901</v>
          </cell>
          <cell r="F1684">
            <v>40.011900000000004</v>
          </cell>
        </row>
        <row r="1685">
          <cell r="A1685">
            <v>34758001</v>
          </cell>
          <cell r="F1685">
            <v>37.656599999999997</v>
          </cell>
        </row>
        <row r="1686">
          <cell r="A1686">
            <v>34758101</v>
          </cell>
          <cell r="F1686">
            <v>37.649799999999999</v>
          </cell>
        </row>
        <row r="1687">
          <cell r="A1687">
            <v>34758301</v>
          </cell>
          <cell r="F1687">
            <v>37.6539</v>
          </cell>
        </row>
        <row r="1688">
          <cell r="A1688">
            <v>34758401</v>
          </cell>
          <cell r="F1688">
            <v>37.655200000000001</v>
          </cell>
        </row>
        <row r="1689">
          <cell r="A1689">
            <v>34758601</v>
          </cell>
          <cell r="F1689">
            <v>39.979099999999995</v>
          </cell>
        </row>
        <row r="1690">
          <cell r="A1690">
            <v>34758700</v>
          </cell>
          <cell r="F1690">
            <v>39.991400000000006</v>
          </cell>
        </row>
        <row r="1691">
          <cell r="A1691">
            <v>34759001</v>
          </cell>
          <cell r="F1691">
            <v>39.957899999999995</v>
          </cell>
        </row>
        <row r="1692">
          <cell r="A1692">
            <v>34759301</v>
          </cell>
          <cell r="F1692">
            <v>40.016200000000005</v>
          </cell>
        </row>
        <row r="1693">
          <cell r="A1693">
            <v>34759500</v>
          </cell>
          <cell r="F1693">
            <v>40.036000000000001</v>
          </cell>
        </row>
        <row r="1694">
          <cell r="A1694">
            <v>34760601</v>
          </cell>
          <cell r="F1694">
            <v>39.960500000000003</v>
          </cell>
        </row>
        <row r="1695">
          <cell r="A1695">
            <v>34760800</v>
          </cell>
          <cell r="F1695">
            <v>39.972799999999999</v>
          </cell>
        </row>
        <row r="1696">
          <cell r="A1696">
            <v>34761200</v>
          </cell>
          <cell r="F1696">
            <v>40.0364</v>
          </cell>
        </row>
        <row r="1697">
          <cell r="A1697">
            <v>34761501</v>
          </cell>
          <cell r="F1697">
            <v>39.999299999999998</v>
          </cell>
        </row>
        <row r="1698">
          <cell r="A1698">
            <v>34762101</v>
          </cell>
          <cell r="F1698">
            <v>39.996700000000004</v>
          </cell>
        </row>
        <row r="1699">
          <cell r="A1699">
            <v>34762801</v>
          </cell>
          <cell r="F1699">
            <v>40.038200000000003</v>
          </cell>
        </row>
        <row r="1700">
          <cell r="A1700">
            <v>34763400</v>
          </cell>
          <cell r="F1700">
            <v>40.009</v>
          </cell>
        </row>
        <row r="1701">
          <cell r="A1701">
            <v>34763700</v>
          </cell>
          <cell r="F1701">
            <v>40.081800000000001</v>
          </cell>
        </row>
        <row r="1702">
          <cell r="A1702">
            <v>34764201</v>
          </cell>
          <cell r="F1702">
            <v>39.966000000000001</v>
          </cell>
        </row>
        <row r="1703">
          <cell r="A1703">
            <v>34764301</v>
          </cell>
          <cell r="F1703">
            <v>39.956699999999998</v>
          </cell>
        </row>
        <row r="1704">
          <cell r="A1704">
            <v>34765301</v>
          </cell>
          <cell r="F1704">
            <v>40.035000000000004</v>
          </cell>
        </row>
        <row r="1705">
          <cell r="A1705">
            <v>34765801</v>
          </cell>
          <cell r="F1705">
            <v>39.995999999999995</v>
          </cell>
        </row>
        <row r="1706">
          <cell r="A1706">
            <v>34765901</v>
          </cell>
          <cell r="F1706">
            <v>40.100700000000003</v>
          </cell>
        </row>
        <row r="1707">
          <cell r="A1707">
            <v>34767301</v>
          </cell>
          <cell r="F1707">
            <v>40.034599999999998</v>
          </cell>
        </row>
        <row r="1708">
          <cell r="A1708">
            <v>34767901</v>
          </cell>
          <cell r="F1708">
            <v>39.53</v>
          </cell>
        </row>
        <row r="1709">
          <cell r="A1709">
            <v>34768001</v>
          </cell>
          <cell r="F1709">
            <v>39.840699999999998</v>
          </cell>
        </row>
        <row r="1710">
          <cell r="A1710">
            <v>34768101</v>
          </cell>
          <cell r="F1710">
            <v>39.854100000000003</v>
          </cell>
        </row>
        <row r="1711">
          <cell r="A1711">
            <v>34768201</v>
          </cell>
          <cell r="F1711">
            <v>39.818300000000001</v>
          </cell>
        </row>
        <row r="1712">
          <cell r="A1712">
            <v>34768301</v>
          </cell>
          <cell r="F1712">
            <v>39.818800000000003</v>
          </cell>
        </row>
        <row r="1713">
          <cell r="A1713">
            <v>34768401</v>
          </cell>
          <cell r="F1713">
            <v>40.020699999999998</v>
          </cell>
        </row>
        <row r="1714">
          <cell r="A1714">
            <v>34768500</v>
          </cell>
          <cell r="F1714">
            <v>39.673999999999999</v>
          </cell>
        </row>
        <row r="1715">
          <cell r="A1715">
            <v>34768601</v>
          </cell>
          <cell r="F1715">
            <v>39.807600000000001</v>
          </cell>
        </row>
        <row r="1716">
          <cell r="A1716">
            <v>34768602</v>
          </cell>
          <cell r="F1716">
            <v>39.840899999999998</v>
          </cell>
        </row>
        <row r="1717">
          <cell r="A1717">
            <v>34768801</v>
          </cell>
          <cell r="F1717">
            <v>39.805700000000002</v>
          </cell>
        </row>
        <row r="1718">
          <cell r="A1718">
            <v>34769101</v>
          </cell>
          <cell r="F1718">
            <v>39.826300000000003</v>
          </cell>
        </row>
        <row r="1719">
          <cell r="A1719">
            <v>34769102</v>
          </cell>
          <cell r="F1719">
            <v>39.826300000000003</v>
          </cell>
        </row>
        <row r="1720">
          <cell r="A1720">
            <v>34769201</v>
          </cell>
          <cell r="F1720">
            <v>39.8155</v>
          </cell>
        </row>
        <row r="1721">
          <cell r="A1721">
            <v>34769401</v>
          </cell>
          <cell r="F1721">
            <v>39.811</v>
          </cell>
        </row>
        <row r="1722">
          <cell r="A1722">
            <v>34769501</v>
          </cell>
          <cell r="F1722">
            <v>39.527000000000001</v>
          </cell>
        </row>
        <row r="1723">
          <cell r="A1723">
            <v>34769701</v>
          </cell>
          <cell r="F1723">
            <v>37.656599999999997</v>
          </cell>
        </row>
        <row r="1724">
          <cell r="A1724">
            <v>34769801</v>
          </cell>
          <cell r="F1724">
            <v>39.819100000000006</v>
          </cell>
        </row>
        <row r="1725">
          <cell r="A1725">
            <v>34770001</v>
          </cell>
          <cell r="F1725">
            <v>39.819899999999997</v>
          </cell>
        </row>
        <row r="1726">
          <cell r="A1726">
            <v>34770201</v>
          </cell>
          <cell r="F1726">
            <v>39.816499999999998</v>
          </cell>
        </row>
        <row r="1727">
          <cell r="A1727">
            <v>34770401</v>
          </cell>
          <cell r="F1727">
            <v>39.481099999999998</v>
          </cell>
        </row>
        <row r="1728">
          <cell r="A1728">
            <v>34770601</v>
          </cell>
          <cell r="F1728">
            <v>39.700699999999998</v>
          </cell>
        </row>
        <row r="1729">
          <cell r="A1729">
            <v>34770701</v>
          </cell>
          <cell r="F1729">
            <v>39.811999999999998</v>
          </cell>
        </row>
        <row r="1730">
          <cell r="A1730">
            <v>34770901</v>
          </cell>
          <cell r="F1730">
            <v>39.825399999999995</v>
          </cell>
        </row>
        <row r="1731">
          <cell r="A1731">
            <v>34771001</v>
          </cell>
          <cell r="F1731">
            <v>39.822900000000004</v>
          </cell>
        </row>
        <row r="1732">
          <cell r="A1732">
            <v>34771101</v>
          </cell>
          <cell r="F1732">
            <v>39.810400000000001</v>
          </cell>
        </row>
        <row r="1733">
          <cell r="A1733">
            <v>34771301</v>
          </cell>
          <cell r="F1733">
            <v>39.817400000000006</v>
          </cell>
        </row>
        <row r="1734">
          <cell r="A1734">
            <v>34771401</v>
          </cell>
          <cell r="F1734">
            <v>37.660899999999998</v>
          </cell>
        </row>
        <row r="1735">
          <cell r="A1735">
            <v>34771501</v>
          </cell>
          <cell r="F1735">
            <v>39.8108</v>
          </cell>
        </row>
        <row r="1736">
          <cell r="A1736">
            <v>34771601</v>
          </cell>
          <cell r="F1736">
            <v>39.813899999999997</v>
          </cell>
        </row>
        <row r="1737">
          <cell r="A1737">
            <v>34771801</v>
          </cell>
          <cell r="F1737">
            <v>39.812199999999997</v>
          </cell>
        </row>
        <row r="1738">
          <cell r="A1738">
            <v>34771901</v>
          </cell>
          <cell r="F1738">
            <v>39.8157</v>
          </cell>
        </row>
        <row r="1739">
          <cell r="A1739">
            <v>34772001</v>
          </cell>
          <cell r="F1739">
            <v>40.038900000000005</v>
          </cell>
        </row>
        <row r="1740">
          <cell r="A1740">
            <v>34772101</v>
          </cell>
          <cell r="F1740">
            <v>39.816299999999998</v>
          </cell>
        </row>
        <row r="1741">
          <cell r="A1741">
            <v>34772201</v>
          </cell>
          <cell r="F1741">
            <v>39.812599999999996</v>
          </cell>
        </row>
        <row r="1742">
          <cell r="A1742">
            <v>34772501</v>
          </cell>
          <cell r="F1742">
            <v>39.812199999999997</v>
          </cell>
        </row>
        <row r="1743">
          <cell r="A1743">
            <v>34772601</v>
          </cell>
          <cell r="F1743">
            <v>39.754899999999999</v>
          </cell>
        </row>
        <row r="1744">
          <cell r="A1744">
            <v>34772701</v>
          </cell>
          <cell r="F1744">
            <v>39.816299999999998</v>
          </cell>
        </row>
        <row r="1745">
          <cell r="A1745">
            <v>34772901</v>
          </cell>
          <cell r="F1745">
            <v>37.656799999999997</v>
          </cell>
        </row>
        <row r="1746">
          <cell r="A1746">
            <v>34773001</v>
          </cell>
          <cell r="F1746">
            <v>39.814599999999999</v>
          </cell>
        </row>
        <row r="1747">
          <cell r="A1747">
            <v>34773201</v>
          </cell>
          <cell r="F1747">
            <v>39.817400000000006</v>
          </cell>
        </row>
        <row r="1748">
          <cell r="A1748">
            <v>34773301</v>
          </cell>
          <cell r="F1748">
            <v>39.813000000000002</v>
          </cell>
        </row>
        <row r="1749">
          <cell r="A1749">
            <v>34773501</v>
          </cell>
          <cell r="F1749">
            <v>39.804000000000002</v>
          </cell>
        </row>
        <row r="1750">
          <cell r="A1750">
            <v>34773601</v>
          </cell>
          <cell r="F1750">
            <v>39.797800000000002</v>
          </cell>
        </row>
        <row r="1751">
          <cell r="A1751">
            <v>34773801</v>
          </cell>
          <cell r="F1751">
            <v>40.006</v>
          </cell>
        </row>
        <row r="1752">
          <cell r="A1752">
            <v>34773901</v>
          </cell>
          <cell r="F1752">
            <v>39.953299999999999</v>
          </cell>
        </row>
        <row r="1753">
          <cell r="A1753">
            <v>34774001</v>
          </cell>
          <cell r="F1753">
            <v>39.8127</v>
          </cell>
        </row>
        <row r="1754">
          <cell r="A1754">
            <v>34774301</v>
          </cell>
          <cell r="F1754">
            <v>39.820500000000003</v>
          </cell>
        </row>
        <row r="1755">
          <cell r="A1755">
            <v>34774401</v>
          </cell>
          <cell r="F1755">
            <v>39.451000000000001</v>
          </cell>
        </row>
        <row r="1756">
          <cell r="A1756">
            <v>34774701</v>
          </cell>
          <cell r="F1756">
            <v>39.818600000000004</v>
          </cell>
        </row>
        <row r="1757">
          <cell r="A1757">
            <v>34774901</v>
          </cell>
          <cell r="F1757">
            <v>39.8187</v>
          </cell>
        </row>
        <row r="1758">
          <cell r="A1758">
            <v>34775101</v>
          </cell>
          <cell r="F1758">
            <v>39.813300000000005</v>
          </cell>
        </row>
        <row r="1759">
          <cell r="A1759">
            <v>34775201</v>
          </cell>
          <cell r="F1759">
            <v>39.818300000000001</v>
          </cell>
        </row>
        <row r="1760">
          <cell r="A1760">
            <v>34775501</v>
          </cell>
          <cell r="F1760">
            <v>39.812899999999999</v>
          </cell>
        </row>
        <row r="1761">
          <cell r="A1761">
            <v>34775901</v>
          </cell>
          <cell r="F1761">
            <v>39.811</v>
          </cell>
        </row>
        <row r="1762">
          <cell r="A1762">
            <v>34776001</v>
          </cell>
          <cell r="F1762">
            <v>39.461000000000006</v>
          </cell>
        </row>
        <row r="1763">
          <cell r="A1763">
            <v>34776601</v>
          </cell>
          <cell r="F1763">
            <v>39.816800000000001</v>
          </cell>
        </row>
        <row r="1764">
          <cell r="A1764">
            <v>34776701</v>
          </cell>
          <cell r="F1764">
            <v>39.811500000000002</v>
          </cell>
        </row>
        <row r="1765">
          <cell r="A1765">
            <v>34776801</v>
          </cell>
          <cell r="F1765">
            <v>39.503999999999998</v>
          </cell>
        </row>
        <row r="1766">
          <cell r="A1766">
            <v>34776901</v>
          </cell>
          <cell r="F1766">
            <v>39.808</v>
          </cell>
        </row>
        <row r="1767">
          <cell r="A1767">
            <v>34777401</v>
          </cell>
          <cell r="F1767">
            <v>39.829000000000001</v>
          </cell>
        </row>
        <row r="1768">
          <cell r="A1768">
            <v>34777701</v>
          </cell>
          <cell r="F1768">
            <v>39.949100000000001</v>
          </cell>
        </row>
        <row r="1769">
          <cell r="A1769">
            <v>34778301</v>
          </cell>
          <cell r="F1769">
            <v>39.8185</v>
          </cell>
        </row>
        <row r="1770">
          <cell r="A1770">
            <v>34778401</v>
          </cell>
          <cell r="F1770">
            <v>39.811600000000006</v>
          </cell>
        </row>
        <row r="1771">
          <cell r="A1771">
            <v>34778501</v>
          </cell>
          <cell r="F1771">
            <v>39.811399999999999</v>
          </cell>
        </row>
        <row r="1772">
          <cell r="A1772">
            <v>34778601</v>
          </cell>
          <cell r="F1772">
            <v>39.813899999999997</v>
          </cell>
        </row>
        <row r="1773">
          <cell r="A1773">
            <v>34779301</v>
          </cell>
          <cell r="F1773">
            <v>39.817</v>
          </cell>
        </row>
        <row r="1774">
          <cell r="A1774">
            <v>34779401</v>
          </cell>
          <cell r="F1774">
            <v>39.810199999999995</v>
          </cell>
        </row>
        <row r="1775">
          <cell r="A1775">
            <v>34779601</v>
          </cell>
          <cell r="F1775">
            <v>39.827500000000001</v>
          </cell>
        </row>
        <row r="1776">
          <cell r="A1776">
            <v>34780301</v>
          </cell>
          <cell r="F1776">
            <v>40.1907</v>
          </cell>
        </row>
        <row r="1777">
          <cell r="A1777">
            <v>34780601</v>
          </cell>
          <cell r="F1777">
            <v>39.819800000000001</v>
          </cell>
        </row>
        <row r="1778">
          <cell r="A1778">
            <v>34780901</v>
          </cell>
          <cell r="F1778">
            <v>39.968299999999999</v>
          </cell>
        </row>
        <row r="1779">
          <cell r="A1779">
            <v>34781000</v>
          </cell>
          <cell r="F1779">
            <v>39.806199999999997</v>
          </cell>
        </row>
        <row r="1780">
          <cell r="A1780">
            <v>34781401</v>
          </cell>
          <cell r="F1780">
            <v>39.817400000000006</v>
          </cell>
        </row>
        <row r="1781">
          <cell r="A1781">
            <v>34781801</v>
          </cell>
          <cell r="F1781">
            <v>39.812899999999999</v>
          </cell>
        </row>
        <row r="1782">
          <cell r="A1782">
            <v>34783001</v>
          </cell>
          <cell r="F1782">
            <v>40.102699999999999</v>
          </cell>
        </row>
        <row r="1783">
          <cell r="A1783">
            <v>34783301</v>
          </cell>
          <cell r="F1783">
            <v>39.9574</v>
          </cell>
        </row>
        <row r="1784">
          <cell r="A1784">
            <v>34784201</v>
          </cell>
          <cell r="F1784">
            <v>39.825600000000001</v>
          </cell>
        </row>
        <row r="1785">
          <cell r="A1785">
            <v>34784601</v>
          </cell>
          <cell r="F1785">
            <v>39.802399999999999</v>
          </cell>
        </row>
        <row r="1786">
          <cell r="A1786">
            <v>34784800</v>
          </cell>
          <cell r="F1786">
            <v>40.008299999999998</v>
          </cell>
        </row>
        <row r="1787">
          <cell r="A1787">
            <v>34786301</v>
          </cell>
          <cell r="F1787">
            <v>40.020499999999998</v>
          </cell>
        </row>
        <row r="1788">
          <cell r="A1788">
            <v>34786901</v>
          </cell>
          <cell r="F1788">
            <v>39.816200000000002</v>
          </cell>
        </row>
        <row r="1789">
          <cell r="A1789">
            <v>34787101</v>
          </cell>
          <cell r="F1789">
            <v>39.824900000000007</v>
          </cell>
        </row>
        <row r="1790">
          <cell r="A1790">
            <v>34787201</v>
          </cell>
          <cell r="F1790">
            <v>39.809400000000004</v>
          </cell>
        </row>
        <row r="1791">
          <cell r="A1791">
            <v>34787401</v>
          </cell>
          <cell r="F1791">
            <v>40.006500000000003</v>
          </cell>
        </row>
        <row r="1792">
          <cell r="A1792">
            <v>34787501</v>
          </cell>
          <cell r="F1792">
            <v>39.965800000000002</v>
          </cell>
        </row>
        <row r="1793">
          <cell r="A1793">
            <v>34787901</v>
          </cell>
          <cell r="F1793">
            <v>39.813300000000005</v>
          </cell>
        </row>
        <row r="1794">
          <cell r="A1794">
            <v>34788301</v>
          </cell>
          <cell r="F1794">
            <v>39.815200000000004</v>
          </cell>
        </row>
        <row r="1795">
          <cell r="A1795">
            <v>34788601</v>
          </cell>
          <cell r="F1795">
            <v>39.971199999999996</v>
          </cell>
        </row>
        <row r="1796">
          <cell r="A1796">
            <v>34789301</v>
          </cell>
          <cell r="F1796">
            <v>39.787500000000001</v>
          </cell>
        </row>
        <row r="1797">
          <cell r="A1797">
            <v>34789501</v>
          </cell>
          <cell r="F1797">
            <v>39.794499999999999</v>
          </cell>
        </row>
        <row r="1798">
          <cell r="A1798">
            <v>34790401</v>
          </cell>
          <cell r="F1798">
            <v>39.959300000000006</v>
          </cell>
        </row>
        <row r="1799">
          <cell r="A1799">
            <v>34791001</v>
          </cell>
          <cell r="F1799">
            <v>39.817</v>
          </cell>
        </row>
        <row r="1800">
          <cell r="A1800">
            <v>34791200</v>
          </cell>
          <cell r="F1800">
            <v>39.958199999999998</v>
          </cell>
        </row>
        <row r="1801">
          <cell r="A1801">
            <v>34792101</v>
          </cell>
          <cell r="F1801">
            <v>39.808999999999997</v>
          </cell>
        </row>
        <row r="1802">
          <cell r="A1802">
            <v>34792600</v>
          </cell>
          <cell r="F1802">
            <v>40.081299999999999</v>
          </cell>
        </row>
        <row r="1803">
          <cell r="A1803">
            <v>34792701</v>
          </cell>
          <cell r="F1803">
            <v>39.815599999999996</v>
          </cell>
        </row>
        <row r="1804">
          <cell r="A1804">
            <v>34793101</v>
          </cell>
          <cell r="F1804">
            <v>40.0291</v>
          </cell>
        </row>
        <row r="1805">
          <cell r="A1805">
            <v>34793301</v>
          </cell>
          <cell r="F1805">
            <v>39.550200000000004</v>
          </cell>
        </row>
        <row r="1806">
          <cell r="A1806">
            <v>34793601</v>
          </cell>
          <cell r="F1806">
            <v>39.809899999999999</v>
          </cell>
        </row>
        <row r="1807">
          <cell r="A1807">
            <v>34793801</v>
          </cell>
          <cell r="F1807">
            <v>39.968999999999994</v>
          </cell>
        </row>
        <row r="1808">
          <cell r="A1808">
            <v>34794201</v>
          </cell>
          <cell r="F1808">
            <v>39.818899999999999</v>
          </cell>
        </row>
        <row r="1809">
          <cell r="A1809">
            <v>34794701</v>
          </cell>
          <cell r="F1809">
            <v>40.017600000000002</v>
          </cell>
        </row>
        <row r="1810">
          <cell r="A1810">
            <v>34795401</v>
          </cell>
          <cell r="F1810">
            <v>39.795099999999998</v>
          </cell>
        </row>
        <row r="1811">
          <cell r="A1811">
            <v>34795501</v>
          </cell>
          <cell r="F1811">
            <v>39.985600000000005</v>
          </cell>
        </row>
        <row r="1812">
          <cell r="A1812">
            <v>34795600</v>
          </cell>
          <cell r="F1812">
            <v>39.982299999999995</v>
          </cell>
        </row>
        <row r="1813">
          <cell r="A1813">
            <v>34796000</v>
          </cell>
          <cell r="F1813">
            <v>39.979099999999995</v>
          </cell>
        </row>
        <row r="1814">
          <cell r="A1814">
            <v>34796301</v>
          </cell>
          <cell r="F1814">
            <v>39.900500000000001</v>
          </cell>
        </row>
        <row r="1815">
          <cell r="A1815">
            <v>34796701</v>
          </cell>
          <cell r="F1815">
            <v>39.873600000000003</v>
          </cell>
        </row>
        <row r="1816">
          <cell r="A1816">
            <v>34797201</v>
          </cell>
          <cell r="F1816">
            <v>39.938400000000001</v>
          </cell>
        </row>
        <row r="1817">
          <cell r="A1817">
            <v>34797401</v>
          </cell>
          <cell r="F1817">
            <v>39.915300000000002</v>
          </cell>
        </row>
        <row r="1818">
          <cell r="A1818">
            <v>34797701</v>
          </cell>
          <cell r="F1818">
            <v>40.006</v>
          </cell>
        </row>
        <row r="1819">
          <cell r="A1819">
            <v>34798501</v>
          </cell>
          <cell r="F1819">
            <v>39.989999999999995</v>
          </cell>
        </row>
        <row r="1820">
          <cell r="A1820">
            <v>34799301</v>
          </cell>
          <cell r="F1820">
            <v>39.988099999999996</v>
          </cell>
        </row>
        <row r="1821">
          <cell r="A1821">
            <v>34799401</v>
          </cell>
          <cell r="F1821">
            <v>39.903599999999997</v>
          </cell>
        </row>
        <row r="1822">
          <cell r="A1822">
            <v>34799501</v>
          </cell>
          <cell r="F1822">
            <v>39.933099999999996</v>
          </cell>
        </row>
        <row r="1823">
          <cell r="A1823">
            <v>34799901</v>
          </cell>
          <cell r="F1823">
            <v>39.985600000000005</v>
          </cell>
        </row>
        <row r="1824">
          <cell r="A1824">
            <v>34800101</v>
          </cell>
          <cell r="F1824">
            <v>39.925399999999996</v>
          </cell>
        </row>
        <row r="1825">
          <cell r="A1825">
            <v>34800300</v>
          </cell>
          <cell r="F1825">
            <v>39.891000000000005</v>
          </cell>
        </row>
        <row r="1826">
          <cell r="A1826">
            <v>34800501</v>
          </cell>
          <cell r="F1826">
            <v>39.823399999999999</v>
          </cell>
        </row>
        <row r="1827">
          <cell r="A1827">
            <v>34800701</v>
          </cell>
          <cell r="F1827">
            <v>39.924500000000002</v>
          </cell>
        </row>
        <row r="1828">
          <cell r="A1828">
            <v>34800901</v>
          </cell>
          <cell r="F1828">
            <v>39.985300000000002</v>
          </cell>
        </row>
        <row r="1829">
          <cell r="A1829">
            <v>34801201</v>
          </cell>
          <cell r="F1829">
            <v>39.895499999999998</v>
          </cell>
        </row>
        <row r="1830">
          <cell r="A1830">
            <v>34801601</v>
          </cell>
          <cell r="F1830">
            <v>39.951100000000004</v>
          </cell>
        </row>
        <row r="1831">
          <cell r="A1831">
            <v>34801701</v>
          </cell>
          <cell r="F1831">
            <v>39.934899999999999</v>
          </cell>
        </row>
        <row r="1832">
          <cell r="A1832">
            <v>34801901</v>
          </cell>
          <cell r="F1832">
            <v>39.931199999999997</v>
          </cell>
        </row>
        <row r="1833">
          <cell r="A1833">
            <v>34802001</v>
          </cell>
          <cell r="F1833">
            <v>39.924300000000002</v>
          </cell>
        </row>
        <row r="1834">
          <cell r="A1834">
            <v>34802101</v>
          </cell>
          <cell r="F1834">
            <v>39.937399999999997</v>
          </cell>
        </row>
        <row r="1835">
          <cell r="A1835">
            <v>34802301</v>
          </cell>
          <cell r="F1835">
            <v>39.986599999999996</v>
          </cell>
        </row>
        <row r="1836">
          <cell r="A1836">
            <v>34802401</v>
          </cell>
          <cell r="F1836">
            <v>39.936</v>
          </cell>
        </row>
        <row r="1837">
          <cell r="A1837">
            <v>34802501</v>
          </cell>
          <cell r="F1837">
            <v>39.925000000000004</v>
          </cell>
        </row>
        <row r="1838">
          <cell r="A1838">
            <v>34802601</v>
          </cell>
          <cell r="F1838">
            <v>39.899700000000003</v>
          </cell>
        </row>
        <row r="1839">
          <cell r="A1839">
            <v>34802701</v>
          </cell>
          <cell r="F1839">
            <v>39.892400000000002</v>
          </cell>
        </row>
        <row r="1840">
          <cell r="A1840">
            <v>34802801</v>
          </cell>
          <cell r="F1840">
            <v>39.882800000000003</v>
          </cell>
        </row>
        <row r="1841">
          <cell r="A1841">
            <v>34802901</v>
          </cell>
          <cell r="F1841">
            <v>39.926400000000001</v>
          </cell>
        </row>
        <row r="1842">
          <cell r="A1842">
            <v>34802902</v>
          </cell>
          <cell r="F1842">
            <v>39.923599999999993</v>
          </cell>
        </row>
        <row r="1843">
          <cell r="A1843">
            <v>34803401</v>
          </cell>
          <cell r="F1843">
            <v>39.926700000000004</v>
          </cell>
        </row>
        <row r="1844">
          <cell r="A1844">
            <v>34803802</v>
          </cell>
          <cell r="F1844">
            <v>39.725700000000003</v>
          </cell>
        </row>
        <row r="1845">
          <cell r="A1845">
            <v>34804001</v>
          </cell>
          <cell r="F1845">
            <v>39.981700000000004</v>
          </cell>
        </row>
        <row r="1846">
          <cell r="A1846">
            <v>34804101</v>
          </cell>
          <cell r="F1846">
            <v>39.900799999999997</v>
          </cell>
        </row>
        <row r="1847">
          <cell r="A1847">
            <v>34805200</v>
          </cell>
          <cell r="F1847">
            <v>39.925399999999996</v>
          </cell>
        </row>
        <row r="1848">
          <cell r="A1848">
            <v>34805202</v>
          </cell>
          <cell r="F1848">
            <v>39.934100000000001</v>
          </cell>
        </row>
        <row r="1849">
          <cell r="A1849">
            <v>34805301</v>
          </cell>
          <cell r="F1849">
            <v>39.929199999999994</v>
          </cell>
        </row>
        <row r="1850">
          <cell r="A1850">
            <v>34806201</v>
          </cell>
          <cell r="F1850">
            <v>39.927200000000006</v>
          </cell>
        </row>
        <row r="1851">
          <cell r="A1851">
            <v>34806300</v>
          </cell>
          <cell r="F1851">
            <v>38.881799999999998</v>
          </cell>
        </row>
        <row r="1852">
          <cell r="A1852">
            <v>34806601</v>
          </cell>
          <cell r="F1852">
            <v>39.436799999999998</v>
          </cell>
        </row>
        <row r="1853">
          <cell r="A1853">
            <v>34807901</v>
          </cell>
          <cell r="F1853">
            <v>38.921699999999994</v>
          </cell>
        </row>
        <row r="1854">
          <cell r="A1854">
            <v>34808301</v>
          </cell>
          <cell r="F1854">
            <v>38.978499999999997</v>
          </cell>
        </row>
        <row r="1855">
          <cell r="A1855">
            <v>34808700</v>
          </cell>
          <cell r="F1855">
            <v>39.115499999999997</v>
          </cell>
        </row>
        <row r="1856">
          <cell r="A1856">
            <v>34809201</v>
          </cell>
          <cell r="F1856">
            <v>38.517700000000005</v>
          </cell>
        </row>
        <row r="1857">
          <cell r="A1857">
            <v>34809700</v>
          </cell>
          <cell r="F1857">
            <v>39.121400000000001</v>
          </cell>
        </row>
        <row r="1858">
          <cell r="A1858">
            <v>34809900</v>
          </cell>
          <cell r="F1858">
            <v>38.6569</v>
          </cell>
        </row>
        <row r="1859">
          <cell r="A1859">
            <v>34809903</v>
          </cell>
          <cell r="F1859">
            <v>38.961799999999997</v>
          </cell>
        </row>
        <row r="1860">
          <cell r="A1860">
            <v>34810200</v>
          </cell>
          <cell r="F1860">
            <v>39.413700000000006</v>
          </cell>
        </row>
        <row r="1861">
          <cell r="A1861">
            <v>34810600</v>
          </cell>
          <cell r="F1861">
            <v>38.865499999999997</v>
          </cell>
        </row>
        <row r="1862">
          <cell r="A1862">
            <v>34811101</v>
          </cell>
          <cell r="F1862">
            <v>39.9968</v>
          </cell>
        </row>
        <row r="1863">
          <cell r="A1863">
            <v>34811201</v>
          </cell>
          <cell r="F1863">
            <v>39.992800000000003</v>
          </cell>
        </row>
        <row r="1864">
          <cell r="A1864">
            <v>34811401</v>
          </cell>
          <cell r="F1864">
            <v>39.997799999999998</v>
          </cell>
        </row>
        <row r="1865">
          <cell r="A1865">
            <v>34811801</v>
          </cell>
          <cell r="F1865">
            <v>39.991</v>
          </cell>
        </row>
        <row r="1866">
          <cell r="A1866">
            <v>34812000</v>
          </cell>
          <cell r="F1866">
            <v>39.668099999999995</v>
          </cell>
        </row>
        <row r="1867">
          <cell r="A1867">
            <v>34812401</v>
          </cell>
          <cell r="F1867">
            <v>39.068899999999999</v>
          </cell>
        </row>
        <row r="1868">
          <cell r="A1868">
            <v>34813001</v>
          </cell>
          <cell r="F1868">
            <v>39.471800000000002</v>
          </cell>
        </row>
        <row r="1869">
          <cell r="A1869">
            <v>34813002</v>
          </cell>
          <cell r="F1869">
            <v>39.414299999999997</v>
          </cell>
        </row>
        <row r="1870">
          <cell r="A1870">
            <v>34813101</v>
          </cell>
          <cell r="F1870">
            <v>39.995000000000005</v>
          </cell>
        </row>
        <row r="1871">
          <cell r="A1871">
            <v>34813201</v>
          </cell>
          <cell r="F1871">
            <v>39.448399999999999</v>
          </cell>
        </row>
        <row r="1872">
          <cell r="A1872">
            <v>34813400</v>
          </cell>
          <cell r="F1872">
            <v>39.526699999999998</v>
          </cell>
        </row>
        <row r="1873">
          <cell r="A1873">
            <v>34813601</v>
          </cell>
          <cell r="F1873">
            <v>39.477600000000002</v>
          </cell>
        </row>
        <row r="1874">
          <cell r="A1874">
            <v>34813701</v>
          </cell>
          <cell r="F1874">
            <v>40.187800000000003</v>
          </cell>
        </row>
        <row r="1875">
          <cell r="A1875">
            <v>34813901</v>
          </cell>
          <cell r="F1875">
            <v>39.619799999999998</v>
          </cell>
        </row>
        <row r="1876">
          <cell r="A1876">
            <v>34814101</v>
          </cell>
          <cell r="F1876">
            <v>39.988999999999997</v>
          </cell>
        </row>
        <row r="1877">
          <cell r="A1877">
            <v>34814201</v>
          </cell>
          <cell r="F1877">
            <v>39.998600000000003</v>
          </cell>
        </row>
        <row r="1878">
          <cell r="A1878">
            <v>34814801</v>
          </cell>
          <cell r="F1878">
            <v>39.995999999999995</v>
          </cell>
        </row>
        <row r="1879">
          <cell r="A1879">
            <v>34815101</v>
          </cell>
          <cell r="F1879">
            <v>39.9923</v>
          </cell>
        </row>
        <row r="1880">
          <cell r="A1880">
            <v>34815201</v>
          </cell>
          <cell r="F1880">
            <v>39.992899999999999</v>
          </cell>
        </row>
        <row r="1881">
          <cell r="A1881">
            <v>34815601</v>
          </cell>
          <cell r="F1881">
            <v>39.929399999999994</v>
          </cell>
        </row>
        <row r="1882">
          <cell r="A1882">
            <v>34815801</v>
          </cell>
          <cell r="F1882">
            <v>39.988299999999995</v>
          </cell>
        </row>
        <row r="1883">
          <cell r="A1883">
            <v>34816001</v>
          </cell>
          <cell r="F1883">
            <v>39.948799999999999</v>
          </cell>
        </row>
        <row r="1884">
          <cell r="A1884">
            <v>34816301</v>
          </cell>
          <cell r="F1884">
            <v>39.995999999999995</v>
          </cell>
        </row>
        <row r="1885">
          <cell r="A1885">
            <v>34817001</v>
          </cell>
          <cell r="F1885">
            <v>39.941800000000001</v>
          </cell>
        </row>
        <row r="1886">
          <cell r="A1886">
            <v>34817201</v>
          </cell>
          <cell r="F1886">
            <v>39.928600000000003</v>
          </cell>
        </row>
        <row r="1887">
          <cell r="A1887">
            <v>34817301</v>
          </cell>
          <cell r="F1887">
            <v>39.954099999999997</v>
          </cell>
        </row>
        <row r="1888">
          <cell r="A1888">
            <v>34817501</v>
          </cell>
          <cell r="F1888">
            <v>39.928199999999997</v>
          </cell>
        </row>
        <row r="1889">
          <cell r="A1889">
            <v>34817601</v>
          </cell>
          <cell r="F1889">
            <v>40.098199999999999</v>
          </cell>
        </row>
        <row r="1890">
          <cell r="A1890">
            <v>34817702</v>
          </cell>
          <cell r="F1890">
            <v>39.991300000000003</v>
          </cell>
        </row>
        <row r="1891">
          <cell r="A1891">
            <v>34818001</v>
          </cell>
          <cell r="F1891">
            <v>39.9283</v>
          </cell>
        </row>
        <row r="1892">
          <cell r="A1892">
            <v>34818201</v>
          </cell>
          <cell r="F1892">
            <v>39.991899999999994</v>
          </cell>
        </row>
        <row r="1893">
          <cell r="A1893">
            <v>34818301</v>
          </cell>
          <cell r="F1893">
            <v>39.944200000000002</v>
          </cell>
        </row>
        <row r="1894">
          <cell r="A1894">
            <v>34818302</v>
          </cell>
          <cell r="F1894">
            <v>40.101799999999997</v>
          </cell>
        </row>
        <row r="1895">
          <cell r="A1895">
            <v>34818601</v>
          </cell>
          <cell r="F1895">
            <v>39.931199999999997</v>
          </cell>
        </row>
        <row r="1896">
          <cell r="A1896">
            <v>34818901</v>
          </cell>
          <cell r="F1896">
            <v>39.928600000000003</v>
          </cell>
        </row>
        <row r="1897">
          <cell r="A1897">
            <v>34819000</v>
          </cell>
          <cell r="F1897">
            <v>39.992899999999999</v>
          </cell>
        </row>
        <row r="1898">
          <cell r="A1898">
            <v>34819101</v>
          </cell>
          <cell r="F1898">
            <v>40.0974</v>
          </cell>
        </row>
        <row r="1899">
          <cell r="A1899">
            <v>34819201</v>
          </cell>
          <cell r="F1899">
            <v>39.990099999999998</v>
          </cell>
        </row>
        <row r="1900">
          <cell r="A1900">
            <v>34819301</v>
          </cell>
          <cell r="F1900">
            <v>39.942799999999998</v>
          </cell>
        </row>
        <row r="1901">
          <cell r="A1901">
            <v>34819601</v>
          </cell>
          <cell r="F1901">
            <v>39.944000000000003</v>
          </cell>
        </row>
        <row r="1902">
          <cell r="A1902">
            <v>34820101</v>
          </cell>
          <cell r="F1902">
            <v>39.929199999999994</v>
          </cell>
        </row>
        <row r="1903">
          <cell r="A1903">
            <v>34820201</v>
          </cell>
          <cell r="F1903">
            <v>40.098399999999998</v>
          </cell>
        </row>
        <row r="1904">
          <cell r="A1904">
            <v>34820401</v>
          </cell>
          <cell r="F1904">
            <v>39.930399999999999</v>
          </cell>
        </row>
        <row r="1905">
          <cell r="A1905">
            <v>34821301</v>
          </cell>
          <cell r="F1905">
            <v>40</v>
          </cell>
        </row>
        <row r="1906">
          <cell r="A1906">
            <v>34821401</v>
          </cell>
          <cell r="F1906">
            <v>39.943800000000003</v>
          </cell>
        </row>
        <row r="1907">
          <cell r="A1907">
            <v>34821601</v>
          </cell>
          <cell r="F1907">
            <v>39.928800000000003</v>
          </cell>
        </row>
        <row r="1908">
          <cell r="A1908">
            <v>34821701</v>
          </cell>
          <cell r="F1908">
            <v>39.927799999999998</v>
          </cell>
        </row>
        <row r="1909">
          <cell r="A1909">
            <v>34822501</v>
          </cell>
          <cell r="F1909">
            <v>39.928199999999997</v>
          </cell>
        </row>
        <row r="1910">
          <cell r="A1910">
            <v>34823301</v>
          </cell>
          <cell r="F1910">
            <v>39.927599999999998</v>
          </cell>
        </row>
        <row r="1911">
          <cell r="A1911">
            <v>34823401</v>
          </cell>
          <cell r="F1911">
            <v>39.946200000000005</v>
          </cell>
        </row>
        <row r="1912">
          <cell r="A1912">
            <v>34823901</v>
          </cell>
          <cell r="F1912">
            <v>39.992699999999999</v>
          </cell>
        </row>
        <row r="1913">
          <cell r="A1913">
            <v>34824001</v>
          </cell>
          <cell r="F1913">
            <v>39.944100000000006</v>
          </cell>
        </row>
        <row r="1914">
          <cell r="A1914">
            <v>34824101</v>
          </cell>
          <cell r="F1914">
            <v>39.992699999999999</v>
          </cell>
        </row>
        <row r="1915">
          <cell r="A1915">
            <v>34824201</v>
          </cell>
          <cell r="F1915">
            <v>39.946299999999994</v>
          </cell>
        </row>
        <row r="1916">
          <cell r="A1916">
            <v>34824301</v>
          </cell>
          <cell r="F1916">
            <v>40.0974</v>
          </cell>
        </row>
        <row r="1917">
          <cell r="A1917">
            <v>34824601</v>
          </cell>
          <cell r="F1917">
            <v>39.939900000000002</v>
          </cell>
        </row>
        <row r="1918">
          <cell r="A1918">
            <v>34824701</v>
          </cell>
          <cell r="F1918">
            <v>39.9467</v>
          </cell>
        </row>
        <row r="1919">
          <cell r="A1919">
            <v>34825001</v>
          </cell>
          <cell r="F1919">
            <v>39.928600000000003</v>
          </cell>
        </row>
        <row r="1920">
          <cell r="A1920">
            <v>34825101</v>
          </cell>
          <cell r="F1920">
            <v>39.991199999999999</v>
          </cell>
        </row>
        <row r="1921">
          <cell r="A1921">
            <v>34825400</v>
          </cell>
          <cell r="F1921">
            <v>39.977199999999996</v>
          </cell>
        </row>
        <row r="1922">
          <cell r="A1922">
            <v>34826301</v>
          </cell>
          <cell r="F1922">
            <v>40.018699999999995</v>
          </cell>
        </row>
        <row r="1923">
          <cell r="A1923">
            <v>34826701</v>
          </cell>
          <cell r="F1923">
            <v>40.016999999999996</v>
          </cell>
        </row>
        <row r="1924">
          <cell r="A1924">
            <v>34826901</v>
          </cell>
          <cell r="F1924">
            <v>40.018499999999996</v>
          </cell>
        </row>
        <row r="1925">
          <cell r="A1925">
            <v>34827601</v>
          </cell>
          <cell r="F1925">
            <v>40.017600000000002</v>
          </cell>
        </row>
        <row r="1926">
          <cell r="A1926">
            <v>34828001</v>
          </cell>
          <cell r="F1926">
            <v>40.0182</v>
          </cell>
        </row>
        <row r="1927">
          <cell r="A1927">
            <v>34828401</v>
          </cell>
          <cell r="F1927">
            <v>40.0182</v>
          </cell>
        </row>
        <row r="1928">
          <cell r="A1928">
            <v>34828501</v>
          </cell>
          <cell r="F1928">
            <v>40.016399999999997</v>
          </cell>
        </row>
        <row r="1929">
          <cell r="A1929">
            <v>34828801</v>
          </cell>
          <cell r="F1929">
            <v>40.098500000000001</v>
          </cell>
        </row>
        <row r="1930">
          <cell r="A1930">
            <v>34828901</v>
          </cell>
          <cell r="F1930">
            <v>40.016999999999996</v>
          </cell>
        </row>
        <row r="1931">
          <cell r="A1931">
            <v>34829401</v>
          </cell>
          <cell r="F1931">
            <v>40.018900000000002</v>
          </cell>
        </row>
        <row r="1932">
          <cell r="A1932">
            <v>34829501</v>
          </cell>
          <cell r="F1932">
            <v>40.096899999999998</v>
          </cell>
        </row>
        <row r="1933">
          <cell r="A1933">
            <v>34829502</v>
          </cell>
          <cell r="F1933">
            <v>40.110100000000003</v>
          </cell>
        </row>
        <row r="1934">
          <cell r="A1934">
            <v>34829901</v>
          </cell>
          <cell r="F1934">
            <v>40.0167</v>
          </cell>
        </row>
        <row r="1935">
          <cell r="A1935">
            <v>34830201</v>
          </cell>
          <cell r="F1935">
            <v>40.099799999999995</v>
          </cell>
        </row>
        <row r="1936">
          <cell r="A1936">
            <v>34830301</v>
          </cell>
          <cell r="F1936">
            <v>40.018299999999996</v>
          </cell>
        </row>
        <row r="1937">
          <cell r="A1937">
            <v>34830401</v>
          </cell>
          <cell r="F1937">
            <v>40.096499999999999</v>
          </cell>
        </row>
        <row r="1938">
          <cell r="A1938">
            <v>34830501</v>
          </cell>
          <cell r="F1938">
            <v>40.101400000000005</v>
          </cell>
        </row>
        <row r="1939">
          <cell r="A1939">
            <v>34830900</v>
          </cell>
          <cell r="F1939">
            <v>40.097799999999999</v>
          </cell>
        </row>
        <row r="1940">
          <cell r="A1940">
            <v>34831201</v>
          </cell>
          <cell r="F1940">
            <v>40.017900000000004</v>
          </cell>
        </row>
        <row r="1941">
          <cell r="A1941">
            <v>34831401</v>
          </cell>
          <cell r="F1941">
            <v>40.018299999999996</v>
          </cell>
        </row>
        <row r="1942">
          <cell r="A1942">
            <v>34831601</v>
          </cell>
          <cell r="F1942">
            <v>40.017600000000002</v>
          </cell>
        </row>
        <row r="1943">
          <cell r="A1943">
            <v>34831901</v>
          </cell>
          <cell r="F1943">
            <v>40.099500000000006</v>
          </cell>
        </row>
        <row r="1944">
          <cell r="A1944">
            <v>34832001</v>
          </cell>
          <cell r="F1944">
            <v>40.018599999999999</v>
          </cell>
        </row>
        <row r="1945">
          <cell r="A1945">
            <v>34832101</v>
          </cell>
          <cell r="F1945">
            <v>40.103699999999996</v>
          </cell>
        </row>
        <row r="1946">
          <cell r="A1946">
            <v>34832301</v>
          </cell>
          <cell r="F1946">
            <v>40.094900000000003</v>
          </cell>
        </row>
        <row r="1947">
          <cell r="A1947">
            <v>34832501</v>
          </cell>
          <cell r="F1947">
            <v>40.018100000000004</v>
          </cell>
        </row>
        <row r="1948">
          <cell r="A1948">
            <v>34832701</v>
          </cell>
          <cell r="F1948">
            <v>40.019100000000002</v>
          </cell>
        </row>
        <row r="1949">
          <cell r="A1949">
            <v>34833101</v>
          </cell>
          <cell r="F1949">
            <v>40.0184</v>
          </cell>
        </row>
        <row r="1950">
          <cell r="A1950">
            <v>34833301</v>
          </cell>
          <cell r="F1950">
            <v>40.017700000000005</v>
          </cell>
        </row>
        <row r="1951">
          <cell r="A1951">
            <v>34833401</v>
          </cell>
          <cell r="F1951">
            <v>40.017099999999999</v>
          </cell>
        </row>
        <row r="1952">
          <cell r="A1952">
            <v>34833901</v>
          </cell>
          <cell r="F1952">
            <v>40.018299999999996</v>
          </cell>
        </row>
        <row r="1953">
          <cell r="A1953">
            <v>34834001</v>
          </cell>
          <cell r="F1953">
            <v>40.099400000000003</v>
          </cell>
        </row>
        <row r="1954">
          <cell r="A1954">
            <v>34834201</v>
          </cell>
          <cell r="F1954">
            <v>40.017200000000003</v>
          </cell>
        </row>
        <row r="1955">
          <cell r="A1955">
            <v>34834801</v>
          </cell>
          <cell r="F1955">
            <v>40.048300000000005</v>
          </cell>
        </row>
        <row r="1956">
          <cell r="A1956">
            <v>34834901</v>
          </cell>
          <cell r="F1956">
            <v>37.657700000000006</v>
          </cell>
        </row>
        <row r="1957">
          <cell r="A1957">
            <v>34835001</v>
          </cell>
          <cell r="F1957">
            <v>40.047899999999998</v>
          </cell>
        </row>
        <row r="1958">
          <cell r="A1958">
            <v>34835201</v>
          </cell>
          <cell r="F1958">
            <v>40.047899999999998</v>
          </cell>
        </row>
        <row r="1959">
          <cell r="A1959">
            <v>34835301</v>
          </cell>
          <cell r="F1959">
            <v>39.964500000000001</v>
          </cell>
        </row>
        <row r="1960">
          <cell r="A1960">
            <v>34835501</v>
          </cell>
          <cell r="F1960">
            <v>39.966000000000001</v>
          </cell>
        </row>
        <row r="1961">
          <cell r="A1961">
            <v>34835701</v>
          </cell>
          <cell r="F1961">
            <v>40.018999999999998</v>
          </cell>
        </row>
        <row r="1962">
          <cell r="A1962">
            <v>34835801</v>
          </cell>
          <cell r="F1962">
            <v>39.966500000000003</v>
          </cell>
        </row>
        <row r="1963">
          <cell r="A1963">
            <v>34835901</v>
          </cell>
          <cell r="F1963">
            <v>37.658700000000003</v>
          </cell>
        </row>
        <row r="1964">
          <cell r="A1964">
            <v>34836301</v>
          </cell>
          <cell r="F1964">
            <v>39.964100000000002</v>
          </cell>
        </row>
        <row r="1965">
          <cell r="A1965">
            <v>34836501</v>
          </cell>
          <cell r="F1965">
            <v>40.046900000000001</v>
          </cell>
        </row>
        <row r="1966">
          <cell r="A1966">
            <v>34836700</v>
          </cell>
          <cell r="F1966">
            <v>39.955200000000005</v>
          </cell>
        </row>
        <row r="1967">
          <cell r="A1967">
            <v>34836703</v>
          </cell>
          <cell r="F1967">
            <v>39.966300000000004</v>
          </cell>
        </row>
        <row r="1968">
          <cell r="A1968">
            <v>34837101</v>
          </cell>
          <cell r="F1968">
            <v>40.019199999999998</v>
          </cell>
        </row>
        <row r="1969">
          <cell r="A1969">
            <v>34837201</v>
          </cell>
          <cell r="F1969">
            <v>39.920700000000004</v>
          </cell>
        </row>
        <row r="1970">
          <cell r="A1970">
            <v>34837202</v>
          </cell>
          <cell r="F1970">
            <v>39.963999999999999</v>
          </cell>
        </row>
        <row r="1971">
          <cell r="A1971">
            <v>34837203</v>
          </cell>
          <cell r="F1971">
            <v>39.967599999999997</v>
          </cell>
        </row>
        <row r="1972">
          <cell r="A1972">
            <v>34837301</v>
          </cell>
          <cell r="F1972">
            <v>39.967599999999997</v>
          </cell>
        </row>
        <row r="1973">
          <cell r="A1973">
            <v>34837401</v>
          </cell>
          <cell r="F1973">
            <v>39.965699999999998</v>
          </cell>
        </row>
        <row r="1974">
          <cell r="A1974">
            <v>34837601</v>
          </cell>
          <cell r="F1974">
            <v>39.963799999999999</v>
          </cell>
        </row>
        <row r="1975">
          <cell r="A1975">
            <v>34837801</v>
          </cell>
          <cell r="F1975">
            <v>40.047899999999998</v>
          </cell>
        </row>
        <row r="1976">
          <cell r="A1976">
            <v>34837901</v>
          </cell>
          <cell r="F1976">
            <v>39.970400000000005</v>
          </cell>
        </row>
        <row r="1977">
          <cell r="A1977">
            <v>34838201</v>
          </cell>
          <cell r="F1977">
            <v>40.018699999999995</v>
          </cell>
        </row>
        <row r="1978">
          <cell r="A1978">
            <v>34838801</v>
          </cell>
          <cell r="F1978">
            <v>39.966799999999999</v>
          </cell>
        </row>
        <row r="1979">
          <cell r="A1979">
            <v>34838901</v>
          </cell>
          <cell r="F1979">
            <v>39.964100000000002</v>
          </cell>
        </row>
        <row r="1980">
          <cell r="A1980">
            <v>34839701</v>
          </cell>
          <cell r="F1980">
            <v>39.965499999999999</v>
          </cell>
        </row>
        <row r="1981">
          <cell r="A1981">
            <v>34840001</v>
          </cell>
          <cell r="F1981">
            <v>39.963999999999999</v>
          </cell>
        </row>
        <row r="1982">
          <cell r="A1982">
            <v>34840101</v>
          </cell>
          <cell r="F1982">
            <v>40.046500000000002</v>
          </cell>
        </row>
        <row r="1983">
          <cell r="A1983">
            <v>34840601</v>
          </cell>
          <cell r="F1983">
            <v>39.964700000000001</v>
          </cell>
        </row>
        <row r="1984">
          <cell r="A1984">
            <v>34840801</v>
          </cell>
          <cell r="F1984">
            <v>40.005199999999995</v>
          </cell>
        </row>
        <row r="1985">
          <cell r="A1985">
            <v>34840901</v>
          </cell>
          <cell r="F1985">
            <v>40.071200000000005</v>
          </cell>
        </row>
        <row r="1986">
          <cell r="A1986">
            <v>34841001</v>
          </cell>
          <cell r="F1986">
            <v>40.071299999999994</v>
          </cell>
        </row>
        <row r="1987">
          <cell r="A1987">
            <v>34841101</v>
          </cell>
          <cell r="F1987">
            <v>40.047600000000003</v>
          </cell>
        </row>
        <row r="1988">
          <cell r="A1988">
            <v>34841200</v>
          </cell>
          <cell r="F1988">
            <v>40.013300000000001</v>
          </cell>
        </row>
        <row r="1989">
          <cell r="A1989">
            <v>34841300</v>
          </cell>
          <cell r="F1989">
            <v>39.967599999999997</v>
          </cell>
        </row>
        <row r="1990">
          <cell r="A1990">
            <v>34841400</v>
          </cell>
          <cell r="F1990">
            <v>39.967199999999998</v>
          </cell>
        </row>
        <row r="1991">
          <cell r="A1991">
            <v>34841601</v>
          </cell>
          <cell r="F1991">
            <v>39.968299999999999</v>
          </cell>
        </row>
        <row r="1992">
          <cell r="A1992">
            <v>34841701</v>
          </cell>
          <cell r="F1992">
            <v>40.047800000000002</v>
          </cell>
        </row>
        <row r="1993">
          <cell r="A1993">
            <v>34841801</v>
          </cell>
          <cell r="F1993">
            <v>39.9895</v>
          </cell>
        </row>
        <row r="1994">
          <cell r="A1994">
            <v>34841901</v>
          </cell>
          <cell r="F1994">
            <v>40.002200000000002</v>
          </cell>
        </row>
        <row r="1995">
          <cell r="A1995">
            <v>34842001</v>
          </cell>
          <cell r="F1995">
            <v>39.967599999999997</v>
          </cell>
        </row>
        <row r="1996">
          <cell r="A1996">
            <v>34842101</v>
          </cell>
          <cell r="F1996">
            <v>40.074199999999998</v>
          </cell>
        </row>
        <row r="1997">
          <cell r="A1997">
            <v>34842201</v>
          </cell>
          <cell r="F1997">
            <v>40.071399999999997</v>
          </cell>
        </row>
        <row r="1998">
          <cell r="A1998">
            <v>34842301</v>
          </cell>
          <cell r="F1998">
            <v>40.001199999999997</v>
          </cell>
        </row>
        <row r="1999">
          <cell r="A1999">
            <v>34842401</v>
          </cell>
          <cell r="F1999">
            <v>40.072299999999998</v>
          </cell>
        </row>
        <row r="2000">
          <cell r="A2000">
            <v>34842501</v>
          </cell>
          <cell r="F2000">
            <v>40.0715</v>
          </cell>
        </row>
        <row r="2001">
          <cell r="A2001">
            <v>34842601</v>
          </cell>
          <cell r="F2001">
            <v>40.0715</v>
          </cell>
        </row>
        <row r="2002">
          <cell r="A2002">
            <v>34842602</v>
          </cell>
          <cell r="F2002">
            <v>40.073799999999999</v>
          </cell>
        </row>
        <row r="2003">
          <cell r="A2003">
            <v>34842701</v>
          </cell>
          <cell r="F2003">
            <v>39.981999999999999</v>
          </cell>
        </row>
        <row r="2004">
          <cell r="A2004">
            <v>34842801</v>
          </cell>
          <cell r="F2004">
            <v>40.078200000000002</v>
          </cell>
        </row>
        <row r="2005">
          <cell r="A2005">
            <v>34842901</v>
          </cell>
          <cell r="F2005">
            <v>39.964800000000004</v>
          </cell>
        </row>
        <row r="2006">
          <cell r="A2006">
            <v>34843001</v>
          </cell>
          <cell r="F2006">
            <v>40.048500000000004</v>
          </cell>
        </row>
        <row r="2007">
          <cell r="A2007">
            <v>34843101</v>
          </cell>
          <cell r="F2007">
            <v>40.048599999999993</v>
          </cell>
        </row>
        <row r="2008">
          <cell r="A2008">
            <v>34843201</v>
          </cell>
          <cell r="F2008">
            <v>40.070599999999999</v>
          </cell>
        </row>
        <row r="2009">
          <cell r="A2009">
            <v>34843401</v>
          </cell>
          <cell r="F2009">
            <v>40.002200000000002</v>
          </cell>
        </row>
        <row r="2010">
          <cell r="A2010">
            <v>34843402</v>
          </cell>
          <cell r="F2010">
            <v>39.931899999999999</v>
          </cell>
        </row>
        <row r="2011">
          <cell r="A2011">
            <v>34843501</v>
          </cell>
          <cell r="F2011">
            <v>40.073499999999996</v>
          </cell>
        </row>
        <row r="2012">
          <cell r="A2012">
            <v>34843601</v>
          </cell>
          <cell r="F2012">
            <v>39.967199999999998</v>
          </cell>
        </row>
        <row r="2013">
          <cell r="A2013">
            <v>34843701</v>
          </cell>
          <cell r="F2013">
            <v>40.0764</v>
          </cell>
        </row>
        <row r="2014">
          <cell r="A2014">
            <v>34843801</v>
          </cell>
          <cell r="F2014">
            <v>40.076800000000006</v>
          </cell>
        </row>
        <row r="2015">
          <cell r="A2015">
            <v>34843901</v>
          </cell>
          <cell r="F2015">
            <v>40.0717</v>
          </cell>
        </row>
        <row r="2016">
          <cell r="A2016">
            <v>34844001</v>
          </cell>
          <cell r="F2016">
            <v>40.005899999999997</v>
          </cell>
        </row>
        <row r="2017">
          <cell r="A2017">
            <v>34844101</v>
          </cell>
          <cell r="F2017">
            <v>40.046799999999998</v>
          </cell>
        </row>
        <row r="2018">
          <cell r="A2018">
            <v>34844201</v>
          </cell>
          <cell r="F2018">
            <v>40.073900000000002</v>
          </cell>
        </row>
        <row r="2019">
          <cell r="A2019">
            <v>34844301</v>
          </cell>
          <cell r="F2019">
            <v>40.072499999999998</v>
          </cell>
        </row>
        <row r="2020">
          <cell r="A2020">
            <v>34844401</v>
          </cell>
          <cell r="F2020">
            <v>40.071799999999996</v>
          </cell>
        </row>
        <row r="2021">
          <cell r="A2021">
            <v>34844501</v>
          </cell>
          <cell r="F2021">
            <v>39.967199999999998</v>
          </cell>
        </row>
        <row r="2022">
          <cell r="A2022">
            <v>34844601</v>
          </cell>
          <cell r="F2022">
            <v>40.072299999999998</v>
          </cell>
        </row>
        <row r="2023">
          <cell r="A2023">
            <v>34844701</v>
          </cell>
          <cell r="F2023">
            <v>40.001799999999996</v>
          </cell>
        </row>
        <row r="2024">
          <cell r="A2024">
            <v>34844801</v>
          </cell>
          <cell r="F2024">
            <v>40.001199999999997</v>
          </cell>
        </row>
        <row r="2025">
          <cell r="A2025">
            <v>34844901</v>
          </cell>
          <cell r="F2025">
            <v>40.046999999999997</v>
          </cell>
        </row>
        <row r="2026">
          <cell r="A2026">
            <v>34845001</v>
          </cell>
          <cell r="F2026">
            <v>39.964700000000001</v>
          </cell>
        </row>
        <row r="2027">
          <cell r="A2027">
            <v>34845201</v>
          </cell>
          <cell r="F2027">
            <v>39.9649</v>
          </cell>
        </row>
        <row r="2028">
          <cell r="A2028">
            <v>34845301</v>
          </cell>
          <cell r="F2028">
            <v>40.071100000000001</v>
          </cell>
        </row>
        <row r="2029">
          <cell r="A2029">
            <v>34845401</v>
          </cell>
          <cell r="F2029">
            <v>40.073499999999996</v>
          </cell>
        </row>
        <row r="2030">
          <cell r="A2030">
            <v>34845500</v>
          </cell>
          <cell r="F2030">
            <v>40.041899999999998</v>
          </cell>
        </row>
        <row r="2031">
          <cell r="A2031">
            <v>34845600</v>
          </cell>
          <cell r="F2031">
            <v>40.035699999999999</v>
          </cell>
        </row>
        <row r="2032">
          <cell r="A2032">
            <v>34845801</v>
          </cell>
          <cell r="F2032">
            <v>40.047399999999996</v>
          </cell>
        </row>
        <row r="2033">
          <cell r="A2033">
            <v>34845901</v>
          </cell>
          <cell r="F2033">
            <v>40.014400000000002</v>
          </cell>
        </row>
        <row r="2034">
          <cell r="A2034">
            <v>34846201</v>
          </cell>
          <cell r="F2034">
            <v>40.046999999999997</v>
          </cell>
        </row>
        <row r="2035">
          <cell r="A2035">
            <v>34846202</v>
          </cell>
          <cell r="F2035">
            <v>39.8018</v>
          </cell>
        </row>
        <row r="2036">
          <cell r="A2036">
            <v>34846401</v>
          </cell>
          <cell r="F2036">
            <v>40.0473</v>
          </cell>
        </row>
        <row r="2037">
          <cell r="A2037">
            <v>34846801</v>
          </cell>
          <cell r="F2037">
            <v>40.071299999999994</v>
          </cell>
        </row>
        <row r="2038">
          <cell r="A2038">
            <v>34847000</v>
          </cell>
          <cell r="F2038">
            <v>40.004400000000004</v>
          </cell>
        </row>
        <row r="2039">
          <cell r="A2039">
            <v>34847201</v>
          </cell>
          <cell r="F2039">
            <v>40.016599999999997</v>
          </cell>
        </row>
        <row r="2040">
          <cell r="A2040">
            <v>34847401</v>
          </cell>
          <cell r="F2040">
            <v>40.014300000000006</v>
          </cell>
        </row>
        <row r="2041">
          <cell r="A2041">
            <v>34847501</v>
          </cell>
          <cell r="F2041">
            <v>40.048200000000001</v>
          </cell>
        </row>
        <row r="2042">
          <cell r="A2042">
            <v>34847601</v>
          </cell>
          <cell r="F2042">
            <v>39.967399999999998</v>
          </cell>
        </row>
        <row r="2043">
          <cell r="A2043">
            <v>34848200</v>
          </cell>
          <cell r="F2043">
            <v>40.024299999999997</v>
          </cell>
        </row>
        <row r="2044">
          <cell r="A2044">
            <v>34848203</v>
          </cell>
          <cell r="F2044">
            <v>39.9649</v>
          </cell>
        </row>
        <row r="2045">
          <cell r="A2045">
            <v>34848401</v>
          </cell>
          <cell r="F2045">
            <v>40.024099999999997</v>
          </cell>
        </row>
        <row r="2046">
          <cell r="A2046">
            <v>34848501</v>
          </cell>
          <cell r="F2046">
            <v>40.0715</v>
          </cell>
        </row>
        <row r="2047">
          <cell r="A2047">
            <v>34848601</v>
          </cell>
          <cell r="F2047">
            <v>40.014200000000002</v>
          </cell>
        </row>
        <row r="2048">
          <cell r="A2048">
            <v>34848701</v>
          </cell>
          <cell r="F2048">
            <v>40.035499999999999</v>
          </cell>
        </row>
        <row r="2049">
          <cell r="A2049">
            <v>34848801</v>
          </cell>
          <cell r="F2049">
            <v>40.071200000000005</v>
          </cell>
        </row>
        <row r="2050">
          <cell r="A2050">
            <v>34848901</v>
          </cell>
          <cell r="F2050">
            <v>40.035399999999996</v>
          </cell>
        </row>
        <row r="2051">
          <cell r="A2051">
            <v>34849001</v>
          </cell>
          <cell r="F2051">
            <v>40.072099999999999</v>
          </cell>
        </row>
        <row r="2052">
          <cell r="A2052">
            <v>34849101</v>
          </cell>
          <cell r="F2052">
            <v>40.014599999999994</v>
          </cell>
        </row>
        <row r="2053">
          <cell r="A2053">
            <v>34849201</v>
          </cell>
          <cell r="F2053">
            <v>40.014300000000006</v>
          </cell>
        </row>
        <row r="2054">
          <cell r="A2054">
            <v>34849301</v>
          </cell>
          <cell r="F2054">
            <v>40.0411</v>
          </cell>
        </row>
        <row r="2055">
          <cell r="A2055">
            <v>34849501</v>
          </cell>
          <cell r="F2055">
            <v>40.072200000000002</v>
          </cell>
        </row>
        <row r="2056">
          <cell r="A2056">
            <v>34849601</v>
          </cell>
          <cell r="F2056">
            <v>40.035699999999999</v>
          </cell>
        </row>
        <row r="2057">
          <cell r="A2057">
            <v>34849701</v>
          </cell>
          <cell r="F2057">
            <v>40.014099999999999</v>
          </cell>
        </row>
        <row r="2058">
          <cell r="A2058">
            <v>34849801</v>
          </cell>
          <cell r="F2058">
            <v>40.035800000000002</v>
          </cell>
        </row>
        <row r="2059">
          <cell r="A2059">
            <v>34849901</v>
          </cell>
          <cell r="F2059">
            <v>40.035499999999999</v>
          </cell>
        </row>
        <row r="2060">
          <cell r="A2060">
            <v>34850001</v>
          </cell>
          <cell r="F2060">
            <v>40.071799999999996</v>
          </cell>
        </row>
        <row r="2061">
          <cell r="A2061">
            <v>34850101</v>
          </cell>
          <cell r="F2061">
            <v>40.035599999999995</v>
          </cell>
        </row>
        <row r="2062">
          <cell r="A2062">
            <v>34850201</v>
          </cell>
          <cell r="F2062">
            <v>40.036200000000001</v>
          </cell>
        </row>
        <row r="2063">
          <cell r="A2063">
            <v>34850401</v>
          </cell>
          <cell r="F2063">
            <v>40.036799999999999</v>
          </cell>
        </row>
        <row r="2064">
          <cell r="A2064">
            <v>34850601</v>
          </cell>
          <cell r="F2064">
            <v>40.036000000000001</v>
          </cell>
        </row>
        <row r="2065">
          <cell r="A2065">
            <v>34851401</v>
          </cell>
          <cell r="F2065">
            <v>40.035399999999996</v>
          </cell>
        </row>
        <row r="2066">
          <cell r="A2066">
            <v>34851701</v>
          </cell>
          <cell r="F2066">
            <v>40.036000000000001</v>
          </cell>
        </row>
        <row r="2067">
          <cell r="A2067">
            <v>34852501</v>
          </cell>
          <cell r="F2067">
            <v>40.036000000000001</v>
          </cell>
        </row>
        <row r="2068">
          <cell r="A2068">
            <v>34852601</v>
          </cell>
          <cell r="F2068">
            <v>40.036000000000001</v>
          </cell>
        </row>
        <row r="2069">
          <cell r="A2069">
            <v>34852900</v>
          </cell>
          <cell r="F2069">
            <v>40.036099999999998</v>
          </cell>
        </row>
        <row r="2070">
          <cell r="A2070">
            <v>34853201</v>
          </cell>
          <cell r="F2070">
            <v>40.0364</v>
          </cell>
        </row>
        <row r="2071">
          <cell r="A2071">
            <v>34853301</v>
          </cell>
          <cell r="F2071">
            <v>40.035399999999996</v>
          </cell>
        </row>
        <row r="2072">
          <cell r="A2072">
            <v>34853400</v>
          </cell>
          <cell r="F2072">
            <v>40.035899999999998</v>
          </cell>
        </row>
        <row r="2073">
          <cell r="A2073">
            <v>34853701</v>
          </cell>
          <cell r="F2073">
            <v>40.035499999999999</v>
          </cell>
        </row>
        <row r="2074">
          <cell r="A2074">
            <v>34853800</v>
          </cell>
          <cell r="F2074">
            <v>39.8855</v>
          </cell>
        </row>
        <row r="2075">
          <cell r="A2075">
            <v>34853901</v>
          </cell>
          <cell r="F2075">
            <v>40.035899999999998</v>
          </cell>
        </row>
        <row r="2076">
          <cell r="A2076">
            <v>34854001</v>
          </cell>
          <cell r="F2076">
            <v>40.036000000000001</v>
          </cell>
        </row>
        <row r="2077">
          <cell r="A2077">
            <v>34854800</v>
          </cell>
          <cell r="F2077">
            <v>39.9876</v>
          </cell>
        </row>
        <row r="2078">
          <cell r="A2078">
            <v>34855501</v>
          </cell>
          <cell r="F2078">
            <v>40.035800000000002</v>
          </cell>
        </row>
        <row r="2079">
          <cell r="A2079">
            <v>34855801</v>
          </cell>
          <cell r="F2079">
            <v>40.035699999999999</v>
          </cell>
        </row>
        <row r="2080">
          <cell r="A2080">
            <v>34856801</v>
          </cell>
          <cell r="F2080">
            <v>40.0364</v>
          </cell>
        </row>
        <row r="2081">
          <cell r="A2081">
            <v>34857401</v>
          </cell>
          <cell r="F2081">
            <v>40.036000000000001</v>
          </cell>
        </row>
        <row r="2082">
          <cell r="A2082">
            <v>34858201</v>
          </cell>
          <cell r="F2082">
            <v>40.035599999999995</v>
          </cell>
        </row>
        <row r="2083">
          <cell r="A2083">
            <v>34859501</v>
          </cell>
          <cell r="F2083">
            <v>40.036200000000001</v>
          </cell>
        </row>
        <row r="2084">
          <cell r="A2084">
            <v>34860201</v>
          </cell>
          <cell r="F2084">
            <v>40.047600000000003</v>
          </cell>
        </row>
        <row r="2085">
          <cell r="A2085">
            <v>34860301</v>
          </cell>
          <cell r="F2085">
            <v>40.046199999999999</v>
          </cell>
        </row>
        <row r="2086">
          <cell r="A2086">
            <v>34860501</v>
          </cell>
          <cell r="F2086">
            <v>39.442100000000003</v>
          </cell>
        </row>
        <row r="2087">
          <cell r="A2087">
            <v>34860601</v>
          </cell>
          <cell r="F2087">
            <v>40.046699999999994</v>
          </cell>
        </row>
        <row r="2088">
          <cell r="A2088">
            <v>34860701</v>
          </cell>
          <cell r="F2088">
            <v>40.046799999999998</v>
          </cell>
        </row>
        <row r="2089">
          <cell r="A2089">
            <v>34860702</v>
          </cell>
          <cell r="F2089">
            <v>40.047600000000003</v>
          </cell>
        </row>
        <row r="2090">
          <cell r="A2090">
            <v>34860801</v>
          </cell>
          <cell r="F2090">
            <v>39.819800000000001</v>
          </cell>
        </row>
        <row r="2091">
          <cell r="A2091">
            <v>34861001</v>
          </cell>
          <cell r="F2091">
            <v>40.0456</v>
          </cell>
        </row>
        <row r="2092">
          <cell r="A2092">
            <v>34861101</v>
          </cell>
          <cell r="F2092">
            <v>40.0456</v>
          </cell>
        </row>
        <row r="2093">
          <cell r="A2093">
            <v>34861201</v>
          </cell>
          <cell r="F2093">
            <v>39.815300000000001</v>
          </cell>
        </row>
        <row r="2094">
          <cell r="A2094">
            <v>34861301</v>
          </cell>
          <cell r="F2094">
            <v>39.809999999999995</v>
          </cell>
        </row>
        <row r="2095">
          <cell r="A2095">
            <v>34861701</v>
          </cell>
          <cell r="F2095">
            <v>40.046600000000005</v>
          </cell>
        </row>
        <row r="2096">
          <cell r="A2096">
            <v>34862001</v>
          </cell>
          <cell r="F2096">
            <v>39.756300000000003</v>
          </cell>
        </row>
        <row r="2097">
          <cell r="A2097">
            <v>34862101</v>
          </cell>
          <cell r="F2097">
            <v>39.814299999999996</v>
          </cell>
        </row>
        <row r="2098">
          <cell r="A2098">
            <v>34862201</v>
          </cell>
          <cell r="F2098">
            <v>39.933599999999998</v>
          </cell>
        </row>
        <row r="2099">
          <cell r="A2099">
            <v>34862301</v>
          </cell>
          <cell r="F2099">
            <v>39.929000000000002</v>
          </cell>
        </row>
        <row r="2100">
          <cell r="A2100">
            <v>34862401</v>
          </cell>
          <cell r="F2100">
            <v>40.048300000000005</v>
          </cell>
        </row>
        <row r="2101">
          <cell r="A2101">
            <v>34862501</v>
          </cell>
          <cell r="F2101">
            <v>39.935199999999995</v>
          </cell>
        </row>
        <row r="2102">
          <cell r="A2102">
            <v>34862801</v>
          </cell>
          <cell r="F2102">
            <v>39.928400000000003</v>
          </cell>
        </row>
        <row r="2103">
          <cell r="A2103">
            <v>34862901</v>
          </cell>
          <cell r="F2103">
            <v>39.5578</v>
          </cell>
        </row>
        <row r="2104">
          <cell r="A2104">
            <v>34863001</v>
          </cell>
          <cell r="F2104">
            <v>39.930700000000002</v>
          </cell>
        </row>
        <row r="2105">
          <cell r="A2105">
            <v>34863201</v>
          </cell>
          <cell r="F2105">
            <v>40.048000000000002</v>
          </cell>
        </row>
        <row r="2106">
          <cell r="A2106">
            <v>34863301</v>
          </cell>
          <cell r="F2106">
            <v>40.047199999999997</v>
          </cell>
        </row>
        <row r="2107">
          <cell r="A2107">
            <v>34863401</v>
          </cell>
          <cell r="F2107">
            <v>39.932400000000001</v>
          </cell>
        </row>
        <row r="2108">
          <cell r="A2108">
            <v>34863501</v>
          </cell>
          <cell r="F2108">
            <v>39.470700000000001</v>
          </cell>
        </row>
        <row r="2109">
          <cell r="A2109">
            <v>34863701</v>
          </cell>
          <cell r="F2109">
            <v>39.446100000000001</v>
          </cell>
        </row>
        <row r="2110">
          <cell r="A2110">
            <v>34863801</v>
          </cell>
          <cell r="F2110">
            <v>39.495100000000001</v>
          </cell>
        </row>
        <row r="2111">
          <cell r="A2111">
            <v>34863901</v>
          </cell>
          <cell r="F2111">
            <v>39.935299999999998</v>
          </cell>
        </row>
        <row r="2112">
          <cell r="A2112">
            <v>34864001</v>
          </cell>
          <cell r="F2112">
            <v>39.932900000000004</v>
          </cell>
        </row>
        <row r="2113">
          <cell r="A2113">
            <v>34864201</v>
          </cell>
          <cell r="F2113">
            <v>39.933199999999999</v>
          </cell>
        </row>
        <row r="2114">
          <cell r="A2114">
            <v>34864301</v>
          </cell>
          <cell r="F2114">
            <v>40.068600000000004</v>
          </cell>
        </row>
        <row r="2115">
          <cell r="A2115">
            <v>34864401</v>
          </cell>
          <cell r="F2115">
            <v>39.945700000000002</v>
          </cell>
        </row>
        <row r="2116">
          <cell r="A2116">
            <v>34864501</v>
          </cell>
          <cell r="F2116">
            <v>39.811500000000002</v>
          </cell>
        </row>
        <row r="2117">
          <cell r="A2117">
            <v>34864601</v>
          </cell>
          <cell r="F2117">
            <v>39.811</v>
          </cell>
        </row>
        <row r="2118">
          <cell r="A2118">
            <v>34864701</v>
          </cell>
          <cell r="F2118">
            <v>40.047899999999998</v>
          </cell>
        </row>
        <row r="2119">
          <cell r="A2119">
            <v>34864801</v>
          </cell>
          <cell r="F2119">
            <v>40.048599999999993</v>
          </cell>
        </row>
        <row r="2120">
          <cell r="A2120">
            <v>34865001</v>
          </cell>
          <cell r="F2120">
            <v>39.825199999999995</v>
          </cell>
        </row>
        <row r="2121">
          <cell r="A2121">
            <v>34865101</v>
          </cell>
          <cell r="F2121">
            <v>40.046999999999997</v>
          </cell>
        </row>
        <row r="2122">
          <cell r="A2122">
            <v>34865201</v>
          </cell>
          <cell r="F2122">
            <v>39.4163</v>
          </cell>
        </row>
        <row r="2123">
          <cell r="A2123">
            <v>34865301</v>
          </cell>
          <cell r="F2123">
            <v>39.813500000000005</v>
          </cell>
        </row>
        <row r="2124">
          <cell r="A2124">
            <v>34865401</v>
          </cell>
          <cell r="F2124">
            <v>39.932299999999998</v>
          </cell>
        </row>
        <row r="2125">
          <cell r="A2125">
            <v>34865501</v>
          </cell>
          <cell r="F2125">
            <v>39.768799999999999</v>
          </cell>
        </row>
        <row r="2126">
          <cell r="A2126">
            <v>34865601</v>
          </cell>
          <cell r="F2126">
            <v>40.046699999999994</v>
          </cell>
        </row>
        <row r="2127">
          <cell r="A2127">
            <v>34865701</v>
          </cell>
          <cell r="F2127">
            <v>40.047600000000003</v>
          </cell>
        </row>
        <row r="2128">
          <cell r="A2128">
            <v>34865801</v>
          </cell>
          <cell r="F2128">
            <v>39.806800000000003</v>
          </cell>
        </row>
        <row r="2129">
          <cell r="A2129">
            <v>34865901</v>
          </cell>
          <cell r="F2129">
            <v>40.046699999999994</v>
          </cell>
        </row>
        <row r="2130">
          <cell r="A2130">
            <v>34866001</v>
          </cell>
          <cell r="F2130">
            <v>40.047600000000003</v>
          </cell>
        </row>
        <row r="2131">
          <cell r="A2131">
            <v>34866300</v>
          </cell>
          <cell r="F2131">
            <v>40.037100000000002</v>
          </cell>
        </row>
        <row r="2132">
          <cell r="A2132">
            <v>34866401</v>
          </cell>
          <cell r="F2132">
            <v>40.044999999999995</v>
          </cell>
        </row>
        <row r="2133">
          <cell r="A2133">
            <v>34866601</v>
          </cell>
          <cell r="F2133">
            <v>40.0471</v>
          </cell>
        </row>
        <row r="2134">
          <cell r="A2134">
            <v>34866801</v>
          </cell>
          <cell r="F2134">
            <v>39.932000000000002</v>
          </cell>
        </row>
        <row r="2135">
          <cell r="A2135">
            <v>34867001</v>
          </cell>
          <cell r="F2135">
            <v>39.933299999999996</v>
          </cell>
        </row>
        <row r="2136">
          <cell r="A2136">
            <v>34867101</v>
          </cell>
          <cell r="F2136">
            <v>40.045999999999999</v>
          </cell>
        </row>
        <row r="2137">
          <cell r="A2137">
            <v>34867201</v>
          </cell>
          <cell r="F2137">
            <v>39.814</v>
          </cell>
        </row>
        <row r="2138">
          <cell r="A2138">
            <v>34867301</v>
          </cell>
          <cell r="F2138">
            <v>40.046300000000002</v>
          </cell>
        </row>
        <row r="2139">
          <cell r="A2139">
            <v>34867501</v>
          </cell>
          <cell r="F2139">
            <v>39.772299999999994</v>
          </cell>
        </row>
        <row r="2140">
          <cell r="A2140">
            <v>34867601</v>
          </cell>
          <cell r="F2140">
            <v>39.809999999999995</v>
          </cell>
        </row>
        <row r="2141">
          <cell r="A2141">
            <v>34867701</v>
          </cell>
          <cell r="F2141">
            <v>40.044999999999995</v>
          </cell>
        </row>
        <row r="2142">
          <cell r="A2142">
            <v>34867801</v>
          </cell>
          <cell r="F2142">
            <v>39.930199999999999</v>
          </cell>
        </row>
        <row r="2143">
          <cell r="A2143">
            <v>34867901</v>
          </cell>
          <cell r="F2143">
            <v>39.816800000000001</v>
          </cell>
        </row>
        <row r="2144">
          <cell r="A2144">
            <v>34868001</v>
          </cell>
          <cell r="F2144">
            <v>40.045699999999997</v>
          </cell>
        </row>
        <row r="2145">
          <cell r="A2145">
            <v>34868301</v>
          </cell>
          <cell r="F2145">
            <v>40.045299999999997</v>
          </cell>
        </row>
        <row r="2146">
          <cell r="A2146">
            <v>34868501</v>
          </cell>
          <cell r="F2146">
            <v>40.046999999999997</v>
          </cell>
        </row>
        <row r="2147">
          <cell r="A2147">
            <v>34868601</v>
          </cell>
          <cell r="F2147">
            <v>40.045699999999997</v>
          </cell>
        </row>
        <row r="2148">
          <cell r="A2148">
            <v>34868701</v>
          </cell>
          <cell r="F2148">
            <v>39.9315</v>
          </cell>
        </row>
        <row r="2149">
          <cell r="A2149">
            <v>34868801</v>
          </cell>
          <cell r="F2149">
            <v>39.773500000000006</v>
          </cell>
        </row>
        <row r="2150">
          <cell r="A2150">
            <v>34868901</v>
          </cell>
          <cell r="F2150">
            <v>40.046600000000005</v>
          </cell>
        </row>
        <row r="2151">
          <cell r="A2151">
            <v>34869001</v>
          </cell>
          <cell r="F2151">
            <v>40.046900000000001</v>
          </cell>
        </row>
        <row r="2152">
          <cell r="A2152">
            <v>34869101</v>
          </cell>
          <cell r="F2152">
            <v>39.816099999999999</v>
          </cell>
        </row>
        <row r="2153">
          <cell r="A2153">
            <v>34869201</v>
          </cell>
          <cell r="F2153">
            <v>39.933099999999996</v>
          </cell>
        </row>
        <row r="2154">
          <cell r="A2154">
            <v>34869301</v>
          </cell>
          <cell r="F2154">
            <v>40.048300000000005</v>
          </cell>
        </row>
        <row r="2155">
          <cell r="A2155">
            <v>34869401</v>
          </cell>
          <cell r="F2155">
            <v>40.047199999999997</v>
          </cell>
        </row>
        <row r="2156">
          <cell r="A2156">
            <v>34869501</v>
          </cell>
          <cell r="F2156">
            <v>40.046300000000002</v>
          </cell>
        </row>
        <row r="2157">
          <cell r="A2157">
            <v>34869601</v>
          </cell>
          <cell r="F2157">
            <v>39.814599999999999</v>
          </cell>
        </row>
        <row r="2158">
          <cell r="A2158">
            <v>34869701</v>
          </cell>
          <cell r="F2158">
            <v>39.931599999999996</v>
          </cell>
        </row>
        <row r="2159">
          <cell r="A2159">
            <v>34869801</v>
          </cell>
          <cell r="F2159">
            <v>39.482900000000001</v>
          </cell>
        </row>
        <row r="2160">
          <cell r="A2160">
            <v>34870001</v>
          </cell>
          <cell r="F2160">
            <v>39.813099999999999</v>
          </cell>
        </row>
        <row r="2161">
          <cell r="A2161">
            <v>34870101</v>
          </cell>
          <cell r="F2161">
            <v>40.047600000000003</v>
          </cell>
        </row>
        <row r="2162">
          <cell r="A2162">
            <v>34870201</v>
          </cell>
          <cell r="F2162">
            <v>40.045299999999997</v>
          </cell>
        </row>
        <row r="2163">
          <cell r="A2163">
            <v>34870301</v>
          </cell>
          <cell r="F2163">
            <v>39.774799999999999</v>
          </cell>
        </row>
        <row r="2164">
          <cell r="A2164">
            <v>34870302</v>
          </cell>
          <cell r="F2164">
            <v>39.821100000000001</v>
          </cell>
        </row>
        <row r="2165">
          <cell r="A2165">
            <v>34870601</v>
          </cell>
          <cell r="F2165">
            <v>39.776899999999998</v>
          </cell>
        </row>
        <row r="2166">
          <cell r="A2166">
            <v>34870701</v>
          </cell>
          <cell r="F2166">
            <v>40.048599999999993</v>
          </cell>
        </row>
        <row r="2167">
          <cell r="A2167">
            <v>34870801</v>
          </cell>
          <cell r="F2167">
            <v>40.048300000000005</v>
          </cell>
        </row>
        <row r="2168">
          <cell r="A2168">
            <v>34871001</v>
          </cell>
          <cell r="F2168">
            <v>39.513800000000003</v>
          </cell>
        </row>
        <row r="2169">
          <cell r="A2169">
            <v>34871101</v>
          </cell>
          <cell r="F2169">
            <v>40.047899999999998</v>
          </cell>
        </row>
        <row r="2170">
          <cell r="A2170">
            <v>34871201</v>
          </cell>
          <cell r="F2170">
            <v>40.047899999999998</v>
          </cell>
        </row>
        <row r="2171">
          <cell r="A2171">
            <v>34871301</v>
          </cell>
          <cell r="F2171">
            <v>40.046400000000006</v>
          </cell>
        </row>
        <row r="2172">
          <cell r="A2172">
            <v>34871400</v>
          </cell>
          <cell r="F2172">
            <v>40.048999999999999</v>
          </cell>
        </row>
        <row r="2173">
          <cell r="A2173">
            <v>34871601</v>
          </cell>
          <cell r="F2173">
            <v>39.801400000000001</v>
          </cell>
        </row>
        <row r="2174">
          <cell r="A2174">
            <v>34871801</v>
          </cell>
          <cell r="F2174">
            <v>39.831600000000002</v>
          </cell>
        </row>
        <row r="2175">
          <cell r="A2175">
            <v>34872001</v>
          </cell>
          <cell r="F2175">
            <v>39.7742</v>
          </cell>
        </row>
        <row r="2176">
          <cell r="A2176">
            <v>34872002</v>
          </cell>
          <cell r="F2176">
            <v>40.048100000000005</v>
          </cell>
        </row>
        <row r="2177">
          <cell r="A2177">
            <v>34872101</v>
          </cell>
          <cell r="F2177">
            <v>39.788499999999999</v>
          </cell>
        </row>
        <row r="2178">
          <cell r="A2178">
            <v>34872201</v>
          </cell>
          <cell r="F2178">
            <v>40.049399999999999</v>
          </cell>
        </row>
        <row r="2179">
          <cell r="A2179">
            <v>34872301</v>
          </cell>
          <cell r="F2179">
            <v>39.825899999999997</v>
          </cell>
        </row>
        <row r="2180">
          <cell r="A2180">
            <v>34872401</v>
          </cell>
          <cell r="F2180">
            <v>40.046900000000001</v>
          </cell>
        </row>
        <row r="2181">
          <cell r="A2181">
            <v>34872501</v>
          </cell>
          <cell r="F2181">
            <v>39.731500000000004</v>
          </cell>
        </row>
        <row r="2182">
          <cell r="A2182">
            <v>34872601</v>
          </cell>
          <cell r="F2182">
            <v>40.046999999999997</v>
          </cell>
        </row>
        <row r="2183">
          <cell r="A2183">
            <v>34872701</v>
          </cell>
          <cell r="F2183">
            <v>40.047199999999997</v>
          </cell>
        </row>
        <row r="2184">
          <cell r="A2184">
            <v>34872801</v>
          </cell>
          <cell r="F2184">
            <v>40.046699999999994</v>
          </cell>
        </row>
        <row r="2185">
          <cell r="A2185">
            <v>34872901</v>
          </cell>
          <cell r="F2185">
            <v>39.768900000000002</v>
          </cell>
        </row>
        <row r="2186">
          <cell r="A2186">
            <v>34873001</v>
          </cell>
          <cell r="F2186">
            <v>39.763100000000001</v>
          </cell>
        </row>
        <row r="2187">
          <cell r="A2187">
            <v>34873101</v>
          </cell>
          <cell r="F2187">
            <v>39.773099999999999</v>
          </cell>
        </row>
        <row r="2188">
          <cell r="A2188">
            <v>34873401</v>
          </cell>
          <cell r="F2188">
            <v>39.767900000000004</v>
          </cell>
        </row>
        <row r="2189">
          <cell r="A2189">
            <v>34873501</v>
          </cell>
          <cell r="F2189">
            <v>39.9636</v>
          </cell>
        </row>
        <row r="2190">
          <cell r="A2190">
            <v>34874201</v>
          </cell>
          <cell r="F2190">
            <v>39.826899999999995</v>
          </cell>
        </row>
        <row r="2191">
          <cell r="A2191">
            <v>34874501</v>
          </cell>
          <cell r="F2191">
            <v>39.950600000000001</v>
          </cell>
        </row>
        <row r="2192">
          <cell r="A2192">
            <v>34874801</v>
          </cell>
          <cell r="F2192">
            <v>39.786700000000003</v>
          </cell>
        </row>
        <row r="2193">
          <cell r="A2193">
            <v>34875201</v>
          </cell>
          <cell r="F2193">
            <v>39.858699999999999</v>
          </cell>
        </row>
        <row r="2194">
          <cell r="A2194">
            <v>34875601</v>
          </cell>
          <cell r="F2194">
            <v>39.8902</v>
          </cell>
        </row>
        <row r="2195">
          <cell r="A2195">
            <v>34875701</v>
          </cell>
          <cell r="F2195">
            <v>39.800399999999996</v>
          </cell>
        </row>
        <row r="2196">
          <cell r="A2196">
            <v>34875801</v>
          </cell>
          <cell r="F2196">
            <v>39.958199999999998</v>
          </cell>
        </row>
        <row r="2197">
          <cell r="A2197">
            <v>34876001</v>
          </cell>
          <cell r="F2197">
            <v>39.853699999999996</v>
          </cell>
        </row>
        <row r="2198">
          <cell r="A2198">
            <v>34876201</v>
          </cell>
          <cell r="F2198">
            <v>39.761800000000001</v>
          </cell>
        </row>
        <row r="2199">
          <cell r="A2199">
            <v>34876401</v>
          </cell>
          <cell r="F2199">
            <v>39.938500000000005</v>
          </cell>
        </row>
        <row r="2200">
          <cell r="A2200">
            <v>34876701</v>
          </cell>
          <cell r="F2200">
            <v>39.857999999999997</v>
          </cell>
        </row>
        <row r="2201">
          <cell r="A2201">
            <v>34876901</v>
          </cell>
          <cell r="F2201">
            <v>39.785899999999998</v>
          </cell>
        </row>
        <row r="2202">
          <cell r="A2202">
            <v>34877001</v>
          </cell>
          <cell r="F2202">
            <v>39.767900000000004</v>
          </cell>
        </row>
        <row r="2203">
          <cell r="A2203">
            <v>34877201</v>
          </cell>
          <cell r="F2203">
            <v>39.955300000000001</v>
          </cell>
        </row>
        <row r="2204">
          <cell r="A2204">
            <v>34877501</v>
          </cell>
          <cell r="F2204">
            <v>39.869500000000002</v>
          </cell>
        </row>
        <row r="2205">
          <cell r="A2205">
            <v>34877600</v>
          </cell>
          <cell r="F2205">
            <v>39.781999999999996</v>
          </cell>
        </row>
        <row r="2206">
          <cell r="A2206">
            <v>34877701</v>
          </cell>
          <cell r="F2206">
            <v>39.845400000000005</v>
          </cell>
        </row>
        <row r="2207">
          <cell r="A2207">
            <v>34877801</v>
          </cell>
          <cell r="F2207">
            <v>39.878900000000002</v>
          </cell>
        </row>
        <row r="2208">
          <cell r="A2208">
            <v>34878101</v>
          </cell>
          <cell r="F2208">
            <v>39.767600000000002</v>
          </cell>
        </row>
        <row r="2209">
          <cell r="A2209">
            <v>34878701</v>
          </cell>
          <cell r="F2209">
            <v>39.834599999999995</v>
          </cell>
        </row>
        <row r="2210">
          <cell r="A2210">
            <v>34878801</v>
          </cell>
          <cell r="F2210">
            <v>39.957799999999999</v>
          </cell>
        </row>
        <row r="2211">
          <cell r="A2211">
            <v>34879001</v>
          </cell>
          <cell r="F2211">
            <v>39.759299999999996</v>
          </cell>
        </row>
        <row r="2212">
          <cell r="A2212">
            <v>34879401</v>
          </cell>
          <cell r="F2212">
            <v>39.932299999999998</v>
          </cell>
        </row>
        <row r="2213">
          <cell r="A2213">
            <v>34879601</v>
          </cell>
          <cell r="F2213">
            <v>39.742600000000003</v>
          </cell>
        </row>
        <row r="2214">
          <cell r="A2214">
            <v>34879701</v>
          </cell>
          <cell r="F2214">
            <v>39.64</v>
          </cell>
        </row>
        <row r="2215">
          <cell r="A2215">
            <v>34880101</v>
          </cell>
          <cell r="F2215">
            <v>39.961799999999997</v>
          </cell>
        </row>
        <row r="2216">
          <cell r="A2216">
            <v>34880301</v>
          </cell>
          <cell r="F2216">
            <v>39.959300000000006</v>
          </cell>
        </row>
        <row r="2217">
          <cell r="A2217">
            <v>34880501</v>
          </cell>
          <cell r="F2217">
            <v>39.862700000000004</v>
          </cell>
        </row>
        <row r="2218">
          <cell r="A2218">
            <v>34881001</v>
          </cell>
          <cell r="F2218">
            <v>39.765799999999999</v>
          </cell>
        </row>
        <row r="2219">
          <cell r="A2219">
            <v>34881101</v>
          </cell>
          <cell r="F2219">
            <v>39.751000000000005</v>
          </cell>
        </row>
        <row r="2220">
          <cell r="A2220">
            <v>34881201</v>
          </cell>
          <cell r="F2220">
            <v>39.7712</v>
          </cell>
        </row>
        <row r="2221">
          <cell r="A2221">
            <v>34881202</v>
          </cell>
          <cell r="F2221">
            <v>39.960700000000003</v>
          </cell>
        </row>
        <row r="2222">
          <cell r="A2222">
            <v>34881301</v>
          </cell>
          <cell r="F2222">
            <v>39.871099999999998</v>
          </cell>
        </row>
        <row r="2223">
          <cell r="A2223">
            <v>34881401</v>
          </cell>
          <cell r="F2223">
            <v>39.957799999999999</v>
          </cell>
        </row>
        <row r="2224">
          <cell r="A2224">
            <v>34881501</v>
          </cell>
          <cell r="F2224">
            <v>39.953200000000002</v>
          </cell>
        </row>
        <row r="2225">
          <cell r="A2225">
            <v>34881701</v>
          </cell>
          <cell r="F2225">
            <v>39.770299999999999</v>
          </cell>
        </row>
        <row r="2226">
          <cell r="A2226">
            <v>34881801</v>
          </cell>
          <cell r="F2226">
            <v>39.7468</v>
          </cell>
        </row>
        <row r="2227">
          <cell r="A2227">
            <v>34882201</v>
          </cell>
          <cell r="F2227">
            <v>39.987400000000001</v>
          </cell>
        </row>
        <row r="2228">
          <cell r="A2228">
            <v>34883001</v>
          </cell>
          <cell r="F2228">
            <v>39.897299999999994</v>
          </cell>
        </row>
        <row r="2229">
          <cell r="A2229">
            <v>34883300</v>
          </cell>
          <cell r="F2229">
            <v>39.7971</v>
          </cell>
        </row>
        <row r="2230">
          <cell r="A2230">
            <v>34883401</v>
          </cell>
          <cell r="F2230">
            <v>39.826599999999999</v>
          </cell>
        </row>
        <row r="2231">
          <cell r="A2231">
            <v>34883501</v>
          </cell>
          <cell r="F2231">
            <v>39.960700000000003</v>
          </cell>
        </row>
        <row r="2232">
          <cell r="A2232">
            <v>34883801</v>
          </cell>
          <cell r="F2232">
            <v>39.856000000000002</v>
          </cell>
        </row>
        <row r="2233">
          <cell r="A2233">
            <v>34883901</v>
          </cell>
          <cell r="F2233">
            <v>39.894800000000004</v>
          </cell>
        </row>
        <row r="2234">
          <cell r="A2234">
            <v>34884101</v>
          </cell>
          <cell r="F2234">
            <v>39.756899999999995</v>
          </cell>
        </row>
        <row r="2235">
          <cell r="A2235">
            <v>34884201</v>
          </cell>
          <cell r="F2235">
            <v>39.935699999999997</v>
          </cell>
        </row>
        <row r="2236">
          <cell r="A2236">
            <v>34884301</v>
          </cell>
          <cell r="F2236">
            <v>39.779799999999994</v>
          </cell>
        </row>
        <row r="2237">
          <cell r="A2237">
            <v>34884901</v>
          </cell>
          <cell r="F2237">
            <v>39.847899999999996</v>
          </cell>
        </row>
        <row r="2238">
          <cell r="A2238">
            <v>34885001</v>
          </cell>
          <cell r="F2238">
            <v>39.228499999999997</v>
          </cell>
        </row>
        <row r="2239">
          <cell r="A2239">
            <v>34885301</v>
          </cell>
          <cell r="F2239">
            <v>39.963999999999999</v>
          </cell>
        </row>
        <row r="2240">
          <cell r="A2240">
            <v>34885501</v>
          </cell>
          <cell r="F2240">
            <v>39.7712</v>
          </cell>
        </row>
        <row r="2241">
          <cell r="A2241">
            <v>34886401</v>
          </cell>
          <cell r="F2241">
            <v>39.758899999999997</v>
          </cell>
        </row>
        <row r="2242">
          <cell r="A2242">
            <v>34886501</v>
          </cell>
          <cell r="F2242">
            <v>39.957799999999999</v>
          </cell>
        </row>
        <row r="2243">
          <cell r="A2243">
            <v>34886601</v>
          </cell>
          <cell r="F2243">
            <v>39.957100000000004</v>
          </cell>
        </row>
        <row r="2244">
          <cell r="A2244">
            <v>34886701</v>
          </cell>
          <cell r="F2244">
            <v>39.955999999999996</v>
          </cell>
        </row>
        <row r="2245">
          <cell r="A2245">
            <v>34887300</v>
          </cell>
          <cell r="F2245">
            <v>39.823499999999996</v>
          </cell>
        </row>
        <row r="2246">
          <cell r="A2246">
            <v>34887401</v>
          </cell>
          <cell r="F2246">
            <v>39.759099999999997</v>
          </cell>
        </row>
        <row r="2247">
          <cell r="A2247">
            <v>34887601</v>
          </cell>
          <cell r="F2247">
            <v>39.875300000000003</v>
          </cell>
        </row>
        <row r="2248">
          <cell r="A2248">
            <v>34887701</v>
          </cell>
          <cell r="F2248">
            <v>39.883200000000002</v>
          </cell>
        </row>
        <row r="2249">
          <cell r="A2249">
            <v>34887901</v>
          </cell>
          <cell r="F2249">
            <v>39.780500000000004</v>
          </cell>
        </row>
        <row r="2250">
          <cell r="A2250">
            <v>34888001</v>
          </cell>
          <cell r="F2250">
            <v>39.947400000000002</v>
          </cell>
        </row>
        <row r="2251">
          <cell r="A2251">
            <v>34888101</v>
          </cell>
          <cell r="F2251">
            <v>39.8523</v>
          </cell>
        </row>
        <row r="2252">
          <cell r="A2252">
            <v>34888501</v>
          </cell>
          <cell r="F2252">
            <v>39.809700000000007</v>
          </cell>
        </row>
        <row r="2253">
          <cell r="A2253">
            <v>34888601</v>
          </cell>
          <cell r="F2253">
            <v>39.765099999999997</v>
          </cell>
        </row>
        <row r="2254">
          <cell r="A2254">
            <v>34888900</v>
          </cell>
          <cell r="F2254">
            <v>39.939599999999999</v>
          </cell>
        </row>
        <row r="2255">
          <cell r="A2255">
            <v>34889101</v>
          </cell>
          <cell r="F2255">
            <v>39.525700000000001</v>
          </cell>
        </row>
        <row r="2256">
          <cell r="A2256">
            <v>34889501</v>
          </cell>
          <cell r="F2256">
            <v>39.508000000000003</v>
          </cell>
        </row>
        <row r="2257">
          <cell r="A2257">
            <v>34889601</v>
          </cell>
          <cell r="F2257">
            <v>39.867600000000003</v>
          </cell>
        </row>
        <row r="2258">
          <cell r="A2258">
            <v>34889801</v>
          </cell>
          <cell r="F2258">
            <v>39.523200000000003</v>
          </cell>
        </row>
        <row r="2259">
          <cell r="A2259">
            <v>34890101</v>
          </cell>
          <cell r="F2259">
            <v>39.8613</v>
          </cell>
        </row>
        <row r="2260">
          <cell r="A2260">
            <v>34890201</v>
          </cell>
          <cell r="F2260">
            <v>39.9392</v>
          </cell>
        </row>
        <row r="2261">
          <cell r="A2261">
            <v>34890401</v>
          </cell>
          <cell r="F2261">
            <v>39.502400000000002</v>
          </cell>
        </row>
        <row r="2262">
          <cell r="A2262">
            <v>34890801</v>
          </cell>
          <cell r="F2262">
            <v>39.862700000000004</v>
          </cell>
        </row>
        <row r="2263">
          <cell r="A2263">
            <v>34890901</v>
          </cell>
          <cell r="F2263">
            <v>39.515700000000002</v>
          </cell>
        </row>
        <row r="2264">
          <cell r="A2264">
            <v>34891101</v>
          </cell>
          <cell r="F2264">
            <v>39.516999999999996</v>
          </cell>
        </row>
        <row r="2265">
          <cell r="A2265">
            <v>34891301</v>
          </cell>
          <cell r="F2265">
            <v>39.526400000000002</v>
          </cell>
        </row>
        <row r="2266">
          <cell r="A2266">
            <v>34891401</v>
          </cell>
          <cell r="F2266">
            <v>39.9358</v>
          </cell>
        </row>
        <row r="2267">
          <cell r="A2267">
            <v>34891501</v>
          </cell>
          <cell r="F2267">
            <v>39.538700000000006</v>
          </cell>
        </row>
        <row r="2268">
          <cell r="A2268">
            <v>34891701</v>
          </cell>
          <cell r="F2268">
            <v>39.893599999999999</v>
          </cell>
        </row>
        <row r="2269">
          <cell r="A2269">
            <v>34891801</v>
          </cell>
          <cell r="F2269">
            <v>39.899099999999997</v>
          </cell>
        </row>
        <row r="2270">
          <cell r="A2270">
            <v>34892101</v>
          </cell>
          <cell r="F2270">
            <v>39.875</v>
          </cell>
        </row>
        <row r="2271">
          <cell r="A2271">
            <v>34892201</v>
          </cell>
          <cell r="F2271">
            <v>39.510300000000001</v>
          </cell>
        </row>
        <row r="2272">
          <cell r="A2272">
            <v>34892301</v>
          </cell>
          <cell r="F2272">
            <v>39.508099999999999</v>
          </cell>
        </row>
        <row r="2273">
          <cell r="A2273">
            <v>34892401</v>
          </cell>
          <cell r="F2273">
            <v>39.893299999999996</v>
          </cell>
        </row>
        <row r="2274">
          <cell r="A2274">
            <v>34892501</v>
          </cell>
          <cell r="F2274">
            <v>39.9589</v>
          </cell>
        </row>
        <row r="2275">
          <cell r="A2275">
            <v>34892601</v>
          </cell>
          <cell r="F2275">
            <v>39.485399999999998</v>
          </cell>
        </row>
        <row r="2276">
          <cell r="A2276">
            <v>34892801</v>
          </cell>
          <cell r="F2276">
            <v>39.506700000000002</v>
          </cell>
        </row>
        <row r="2277">
          <cell r="A2277">
            <v>34893501</v>
          </cell>
          <cell r="F2277">
            <v>39.959599999999995</v>
          </cell>
        </row>
        <row r="2278">
          <cell r="A2278">
            <v>34893701</v>
          </cell>
          <cell r="F2278">
            <v>39.939399999999999</v>
          </cell>
        </row>
        <row r="2279">
          <cell r="A2279">
            <v>34894001</v>
          </cell>
          <cell r="F2279">
            <v>39.933700000000002</v>
          </cell>
        </row>
        <row r="2280">
          <cell r="A2280">
            <v>34894801</v>
          </cell>
          <cell r="F2280">
            <v>39.939599999999999</v>
          </cell>
        </row>
        <row r="2281">
          <cell r="A2281">
            <v>34895301</v>
          </cell>
          <cell r="F2281">
            <v>39.944000000000003</v>
          </cell>
        </row>
        <row r="2282">
          <cell r="A2282">
            <v>34895601</v>
          </cell>
          <cell r="F2282">
            <v>39.930399999999999</v>
          </cell>
        </row>
        <row r="2283">
          <cell r="A2283">
            <v>34895701</v>
          </cell>
          <cell r="F2283">
            <v>39.512</v>
          </cell>
        </row>
        <row r="2284">
          <cell r="A2284">
            <v>34896001</v>
          </cell>
          <cell r="F2284">
            <v>39.759299999999996</v>
          </cell>
        </row>
        <row r="2285">
          <cell r="A2285">
            <v>34896101</v>
          </cell>
          <cell r="F2285">
            <v>39.872699999999995</v>
          </cell>
        </row>
        <row r="2286">
          <cell r="A2286">
            <v>34896401</v>
          </cell>
          <cell r="F2286">
            <v>39.944300000000005</v>
          </cell>
        </row>
        <row r="2287">
          <cell r="A2287">
            <v>34896601</v>
          </cell>
          <cell r="F2287">
            <v>39.510599999999997</v>
          </cell>
        </row>
        <row r="2288">
          <cell r="A2288">
            <v>34896701</v>
          </cell>
          <cell r="F2288">
            <v>39.517499999999998</v>
          </cell>
        </row>
        <row r="2289">
          <cell r="A2289">
            <v>34896801</v>
          </cell>
          <cell r="F2289">
            <v>39.943300000000001</v>
          </cell>
        </row>
        <row r="2290">
          <cell r="A2290">
            <v>34897101</v>
          </cell>
          <cell r="F2290">
            <v>39.959599999999995</v>
          </cell>
        </row>
        <row r="2291">
          <cell r="A2291">
            <v>34897301</v>
          </cell>
          <cell r="F2291">
            <v>39.5381</v>
          </cell>
        </row>
        <row r="2292">
          <cell r="A2292">
            <v>34897800</v>
          </cell>
          <cell r="F2292">
            <v>39.878599999999999</v>
          </cell>
        </row>
        <row r="2293">
          <cell r="A2293">
            <v>34897901</v>
          </cell>
          <cell r="F2293">
            <v>39.5105</v>
          </cell>
        </row>
        <row r="2294">
          <cell r="A2294">
            <v>34898201</v>
          </cell>
          <cell r="F2294">
            <v>39.955300000000001</v>
          </cell>
        </row>
        <row r="2295">
          <cell r="A2295">
            <v>34898501</v>
          </cell>
          <cell r="F2295">
            <v>39.940799999999996</v>
          </cell>
        </row>
        <row r="2296">
          <cell r="A2296">
            <v>34898701</v>
          </cell>
          <cell r="F2296">
            <v>39.864700000000006</v>
          </cell>
        </row>
        <row r="2297">
          <cell r="A2297">
            <v>34898801</v>
          </cell>
          <cell r="F2297">
            <v>39.8872</v>
          </cell>
        </row>
        <row r="2298">
          <cell r="A2298">
            <v>34898901</v>
          </cell>
          <cell r="F2298">
            <v>39.941600000000001</v>
          </cell>
        </row>
        <row r="2299">
          <cell r="A2299">
            <v>34899001</v>
          </cell>
          <cell r="F2299">
            <v>39.944599999999994</v>
          </cell>
        </row>
        <row r="2300">
          <cell r="A2300">
            <v>34899301</v>
          </cell>
          <cell r="F2300">
            <v>39.9405</v>
          </cell>
        </row>
        <row r="2301">
          <cell r="A2301">
            <v>34899601</v>
          </cell>
          <cell r="F2301">
            <v>39.938400000000001</v>
          </cell>
        </row>
        <row r="2302">
          <cell r="A2302">
            <v>34900201</v>
          </cell>
          <cell r="F2302">
            <v>39.527899999999995</v>
          </cell>
        </row>
        <row r="2303">
          <cell r="A2303">
            <v>34900301</v>
          </cell>
          <cell r="F2303">
            <v>39.886699999999998</v>
          </cell>
        </row>
        <row r="2304">
          <cell r="A2304">
            <v>34900401</v>
          </cell>
          <cell r="F2304">
            <v>39.963200000000001</v>
          </cell>
        </row>
        <row r="2305">
          <cell r="A2305">
            <v>34900501</v>
          </cell>
          <cell r="F2305">
            <v>39.525999999999996</v>
          </cell>
        </row>
        <row r="2306">
          <cell r="A2306">
            <v>34900601</v>
          </cell>
          <cell r="F2306">
            <v>39.5593</v>
          </cell>
        </row>
        <row r="2307">
          <cell r="A2307">
            <v>34900701</v>
          </cell>
          <cell r="F2307">
            <v>39.843999999999994</v>
          </cell>
        </row>
        <row r="2308">
          <cell r="A2308">
            <v>34901001</v>
          </cell>
          <cell r="F2308">
            <v>39.505199999999995</v>
          </cell>
        </row>
        <row r="2309">
          <cell r="A2309">
            <v>34901101</v>
          </cell>
          <cell r="F2309">
            <v>39.531399999999998</v>
          </cell>
        </row>
        <row r="2310">
          <cell r="A2310">
            <v>34901301</v>
          </cell>
          <cell r="F2310">
            <v>39.513800000000003</v>
          </cell>
        </row>
        <row r="2311">
          <cell r="A2311">
            <v>34901401</v>
          </cell>
          <cell r="F2311">
            <v>39.9636</v>
          </cell>
        </row>
        <row r="2312">
          <cell r="A2312">
            <v>34902001</v>
          </cell>
          <cell r="F2312">
            <v>39.545900000000003</v>
          </cell>
        </row>
        <row r="2313">
          <cell r="A2313">
            <v>34902501</v>
          </cell>
          <cell r="F2313">
            <v>39.533000000000001</v>
          </cell>
        </row>
        <row r="2314">
          <cell r="A2314">
            <v>34902601</v>
          </cell>
          <cell r="F2314">
            <v>39.523600000000002</v>
          </cell>
        </row>
        <row r="2315">
          <cell r="A2315">
            <v>34902801</v>
          </cell>
          <cell r="F2315">
            <v>39.896599999999999</v>
          </cell>
        </row>
        <row r="2316">
          <cell r="A2316">
            <v>34903501</v>
          </cell>
          <cell r="F2316">
            <v>39.934699999999999</v>
          </cell>
        </row>
        <row r="2317">
          <cell r="A2317">
            <v>34903801</v>
          </cell>
          <cell r="F2317">
            <v>39.960700000000003</v>
          </cell>
        </row>
        <row r="2318">
          <cell r="A2318">
            <v>34904201</v>
          </cell>
          <cell r="F2318">
            <v>39.9636</v>
          </cell>
        </row>
        <row r="2319">
          <cell r="A2319">
            <v>34904301</v>
          </cell>
          <cell r="F2319">
            <v>39.794999999999995</v>
          </cell>
        </row>
        <row r="2320">
          <cell r="A2320">
            <v>34904302</v>
          </cell>
          <cell r="F2320">
            <v>39.815899999999999</v>
          </cell>
        </row>
        <row r="2321">
          <cell r="A2321">
            <v>34904801</v>
          </cell>
          <cell r="F2321">
            <v>39.966500000000003</v>
          </cell>
        </row>
        <row r="2322">
          <cell r="A2322">
            <v>34905001</v>
          </cell>
          <cell r="F2322">
            <v>39.9589</v>
          </cell>
        </row>
        <row r="2323">
          <cell r="A2323">
            <v>34905201</v>
          </cell>
          <cell r="F2323">
            <v>39.980499999999999</v>
          </cell>
        </row>
        <row r="2324">
          <cell r="A2324">
            <v>34905501</v>
          </cell>
          <cell r="F2324">
            <v>39.964700000000001</v>
          </cell>
        </row>
        <row r="2325">
          <cell r="A2325">
            <v>34905901</v>
          </cell>
          <cell r="F2325">
            <v>39.948100000000004</v>
          </cell>
        </row>
        <row r="2326">
          <cell r="A2326">
            <v>34906101</v>
          </cell>
          <cell r="F2326">
            <v>39.953899999999997</v>
          </cell>
        </row>
        <row r="2327">
          <cell r="A2327">
            <v>34906801</v>
          </cell>
          <cell r="F2327">
            <v>39.851500000000001</v>
          </cell>
        </row>
        <row r="2328">
          <cell r="A2328">
            <v>34907001</v>
          </cell>
          <cell r="F2328">
            <v>39.960700000000003</v>
          </cell>
        </row>
        <row r="2329">
          <cell r="A2329">
            <v>34907101</v>
          </cell>
          <cell r="F2329">
            <v>39.958599999999997</v>
          </cell>
        </row>
        <row r="2330">
          <cell r="A2330">
            <v>34907500</v>
          </cell>
          <cell r="F2330">
            <v>39.941800000000001</v>
          </cell>
        </row>
        <row r="2331">
          <cell r="A2331">
            <v>34908001</v>
          </cell>
          <cell r="F2331">
            <v>39.936100000000003</v>
          </cell>
        </row>
        <row r="2332">
          <cell r="A2332">
            <v>34908101</v>
          </cell>
          <cell r="F2332">
            <v>39.958599999999997</v>
          </cell>
        </row>
        <row r="2333">
          <cell r="A2333">
            <v>34908201</v>
          </cell>
          <cell r="F2333">
            <v>39.9056</v>
          </cell>
        </row>
        <row r="2334">
          <cell r="A2334">
            <v>34908401</v>
          </cell>
          <cell r="F2334">
            <v>39.955300000000001</v>
          </cell>
        </row>
        <row r="2335">
          <cell r="A2335">
            <v>34908601</v>
          </cell>
          <cell r="F2335">
            <v>39.962900000000005</v>
          </cell>
        </row>
        <row r="2336">
          <cell r="A2336">
            <v>34908701</v>
          </cell>
          <cell r="F2336">
            <v>39.962900000000005</v>
          </cell>
        </row>
        <row r="2337">
          <cell r="A2337">
            <v>34909201</v>
          </cell>
          <cell r="F2337">
            <v>39.958199999999998</v>
          </cell>
        </row>
        <row r="2338">
          <cell r="A2338">
            <v>34910001</v>
          </cell>
          <cell r="F2338">
            <v>39.961799999999997</v>
          </cell>
        </row>
        <row r="2339">
          <cell r="A2339">
            <v>34910401</v>
          </cell>
          <cell r="F2339">
            <v>39.962499999999999</v>
          </cell>
        </row>
        <row r="2340">
          <cell r="A2340">
            <v>34910801</v>
          </cell>
          <cell r="F2340">
            <v>39.961799999999997</v>
          </cell>
        </row>
        <row r="2341">
          <cell r="A2341">
            <v>34911001</v>
          </cell>
          <cell r="F2341">
            <v>39.916800000000002</v>
          </cell>
        </row>
        <row r="2342">
          <cell r="A2342">
            <v>34911201</v>
          </cell>
          <cell r="F2342">
            <v>39.963200000000001</v>
          </cell>
        </row>
        <row r="2343">
          <cell r="A2343">
            <v>34911401</v>
          </cell>
          <cell r="F2343">
            <v>39.954599999999999</v>
          </cell>
        </row>
        <row r="2344">
          <cell r="A2344">
            <v>34912001</v>
          </cell>
          <cell r="F2344">
            <v>39.9557</v>
          </cell>
        </row>
        <row r="2345">
          <cell r="A2345">
            <v>34912400</v>
          </cell>
          <cell r="F2345">
            <v>39.954599999999999</v>
          </cell>
        </row>
        <row r="2346">
          <cell r="A2346">
            <v>34912901</v>
          </cell>
          <cell r="F2346">
            <v>39.956800000000001</v>
          </cell>
        </row>
        <row r="2347">
          <cell r="A2347">
            <v>34913001</v>
          </cell>
          <cell r="F2347">
            <v>39.947099999999999</v>
          </cell>
        </row>
        <row r="2348">
          <cell r="A2348">
            <v>34913101</v>
          </cell>
          <cell r="F2348">
            <v>39.964700000000001</v>
          </cell>
        </row>
        <row r="2349">
          <cell r="A2349">
            <v>34913601</v>
          </cell>
          <cell r="F2349">
            <v>39.961799999999997</v>
          </cell>
        </row>
        <row r="2350">
          <cell r="A2350">
            <v>34913901</v>
          </cell>
          <cell r="F2350">
            <v>39.957500000000003</v>
          </cell>
        </row>
        <row r="2351">
          <cell r="A2351">
            <v>34914001</v>
          </cell>
          <cell r="F2351">
            <v>39.956199999999995</v>
          </cell>
        </row>
        <row r="2352">
          <cell r="A2352">
            <v>34914101</v>
          </cell>
          <cell r="F2352">
            <v>39.9878</v>
          </cell>
        </row>
        <row r="2353">
          <cell r="A2353">
            <v>34914301</v>
          </cell>
          <cell r="F2353">
            <v>39.985600000000005</v>
          </cell>
        </row>
        <row r="2354">
          <cell r="A2354">
            <v>34914401</v>
          </cell>
          <cell r="F2354">
            <v>39.978699999999996</v>
          </cell>
        </row>
        <row r="2355">
          <cell r="A2355">
            <v>34914501</v>
          </cell>
          <cell r="F2355">
            <v>39.984699999999997</v>
          </cell>
        </row>
        <row r="2356">
          <cell r="A2356">
            <v>34914601</v>
          </cell>
          <cell r="F2356">
            <v>39.983600000000003</v>
          </cell>
        </row>
        <row r="2357">
          <cell r="A2357">
            <v>34915101</v>
          </cell>
          <cell r="F2357">
            <v>39.564700000000002</v>
          </cell>
        </row>
        <row r="2358">
          <cell r="A2358">
            <v>34915201</v>
          </cell>
          <cell r="F2358">
            <v>39.973700000000001</v>
          </cell>
        </row>
        <row r="2359">
          <cell r="A2359">
            <v>34915601</v>
          </cell>
          <cell r="F2359">
            <v>39.991700000000002</v>
          </cell>
        </row>
        <row r="2360">
          <cell r="A2360">
            <v>34915701</v>
          </cell>
          <cell r="F2360">
            <v>39.997900000000001</v>
          </cell>
        </row>
        <row r="2361">
          <cell r="A2361">
            <v>34915801</v>
          </cell>
          <cell r="F2361">
            <v>39.986399999999996</v>
          </cell>
        </row>
        <row r="2362">
          <cell r="A2362">
            <v>34915901</v>
          </cell>
          <cell r="F2362">
            <v>40.005400000000002</v>
          </cell>
        </row>
        <row r="2363">
          <cell r="A2363">
            <v>34916101</v>
          </cell>
          <cell r="F2363">
            <v>39.994599999999998</v>
          </cell>
        </row>
        <row r="2364">
          <cell r="A2364">
            <v>34916501</v>
          </cell>
          <cell r="F2364">
            <v>39.988</v>
          </cell>
        </row>
        <row r="2365">
          <cell r="A2365">
            <v>34916801</v>
          </cell>
          <cell r="F2365">
            <v>39.984999999999999</v>
          </cell>
        </row>
        <row r="2366">
          <cell r="A2366">
            <v>34917001</v>
          </cell>
          <cell r="F2366">
            <v>39.985700000000001</v>
          </cell>
        </row>
        <row r="2367">
          <cell r="A2367">
            <v>34917301</v>
          </cell>
          <cell r="F2367">
            <v>39.988199999999999</v>
          </cell>
        </row>
        <row r="2368">
          <cell r="A2368">
            <v>34917601</v>
          </cell>
          <cell r="F2368">
            <v>40.000700000000002</v>
          </cell>
        </row>
        <row r="2369">
          <cell r="A2369">
            <v>34917800</v>
          </cell>
          <cell r="F2369">
            <v>39.986000000000004</v>
          </cell>
        </row>
        <row r="2370">
          <cell r="A2370">
            <v>34917901</v>
          </cell>
          <cell r="F2370">
            <v>39.9848</v>
          </cell>
        </row>
        <row r="2371">
          <cell r="A2371">
            <v>34918501</v>
          </cell>
          <cell r="F2371">
            <v>39.978999999999999</v>
          </cell>
        </row>
        <row r="2372">
          <cell r="A2372">
            <v>34918701</v>
          </cell>
          <cell r="F2372">
            <v>39.988999999999997</v>
          </cell>
        </row>
        <row r="2373">
          <cell r="A2373">
            <v>34918901</v>
          </cell>
          <cell r="F2373">
            <v>39.977199999999996</v>
          </cell>
        </row>
        <row r="2374">
          <cell r="A2374">
            <v>34919301</v>
          </cell>
          <cell r="F2374">
            <v>39.997100000000003</v>
          </cell>
        </row>
        <row r="2375">
          <cell r="A2375">
            <v>34919600</v>
          </cell>
          <cell r="F2375">
            <v>39.979599999999998</v>
          </cell>
        </row>
        <row r="2376">
          <cell r="A2376">
            <v>34919901</v>
          </cell>
          <cell r="F2376">
            <v>39.995000000000005</v>
          </cell>
        </row>
        <row r="2377">
          <cell r="A2377">
            <v>34920201</v>
          </cell>
          <cell r="F2377">
            <v>40</v>
          </cell>
        </row>
        <row r="2378">
          <cell r="A2378">
            <v>34920901</v>
          </cell>
          <cell r="F2378">
            <v>39.983800000000002</v>
          </cell>
        </row>
        <row r="2379">
          <cell r="A2379">
            <v>34921700</v>
          </cell>
          <cell r="F2379">
            <v>40.029899999999998</v>
          </cell>
        </row>
        <row r="2380">
          <cell r="A2380">
            <v>34922601</v>
          </cell>
          <cell r="F2380">
            <v>39.988900000000001</v>
          </cell>
        </row>
        <row r="2381">
          <cell r="A2381">
            <v>34923001</v>
          </cell>
          <cell r="F2381">
            <v>39.981999999999999</v>
          </cell>
        </row>
        <row r="2382">
          <cell r="A2382">
            <v>34923101</v>
          </cell>
          <cell r="F2382">
            <v>39.978100000000005</v>
          </cell>
        </row>
        <row r="2383">
          <cell r="A2383">
            <v>34923401</v>
          </cell>
          <cell r="F2383">
            <v>39.982599999999998</v>
          </cell>
        </row>
        <row r="2384">
          <cell r="A2384">
            <v>34923501</v>
          </cell>
          <cell r="F2384">
            <v>39.9846</v>
          </cell>
        </row>
        <row r="2385">
          <cell r="A2385">
            <v>34925100</v>
          </cell>
          <cell r="F2385">
            <v>39.960700000000003</v>
          </cell>
        </row>
        <row r="2386">
          <cell r="A2386">
            <v>34925201</v>
          </cell>
          <cell r="F2386">
            <v>39.928600000000003</v>
          </cell>
        </row>
        <row r="2387">
          <cell r="A2387">
            <v>34925401</v>
          </cell>
          <cell r="F2387">
            <v>39.991400000000006</v>
          </cell>
        </row>
        <row r="2388">
          <cell r="A2388">
            <v>34926201</v>
          </cell>
          <cell r="F2388">
            <v>39.947700000000005</v>
          </cell>
        </row>
        <row r="2389">
          <cell r="A2389">
            <v>34926301</v>
          </cell>
          <cell r="F2389">
            <v>39.930599999999998</v>
          </cell>
        </row>
        <row r="2390">
          <cell r="A2390">
            <v>34926401</v>
          </cell>
          <cell r="F2390">
            <v>39.940599999999996</v>
          </cell>
        </row>
        <row r="2391">
          <cell r="A2391">
            <v>34926801</v>
          </cell>
          <cell r="F2391">
            <v>39.957799999999999</v>
          </cell>
        </row>
        <row r="2392">
          <cell r="A2392">
            <v>34927101</v>
          </cell>
          <cell r="F2392">
            <v>39.963200000000001</v>
          </cell>
        </row>
        <row r="2393">
          <cell r="A2393">
            <v>34927401</v>
          </cell>
          <cell r="F2393">
            <v>39.929899999999996</v>
          </cell>
        </row>
        <row r="2394">
          <cell r="A2394">
            <v>34927801</v>
          </cell>
          <cell r="F2394">
            <v>39.9422</v>
          </cell>
        </row>
        <row r="2395">
          <cell r="A2395">
            <v>34929400</v>
          </cell>
          <cell r="F2395">
            <v>39.957799999999999</v>
          </cell>
        </row>
        <row r="2396">
          <cell r="A2396">
            <v>34930801</v>
          </cell>
          <cell r="F2396">
            <v>39.940300000000001</v>
          </cell>
        </row>
        <row r="2397">
          <cell r="A2397">
            <v>34931201</v>
          </cell>
          <cell r="F2397">
            <v>39.964300000000001</v>
          </cell>
        </row>
        <row r="2398">
          <cell r="A2398">
            <v>34932201</v>
          </cell>
          <cell r="F2398">
            <v>39.947600000000001</v>
          </cell>
        </row>
        <row r="2399">
          <cell r="A2399">
            <v>34932901</v>
          </cell>
          <cell r="F2399">
            <v>39.928600000000003</v>
          </cell>
        </row>
        <row r="2400">
          <cell r="A2400">
            <v>34934201</v>
          </cell>
          <cell r="F2400">
            <v>39.950299999999999</v>
          </cell>
        </row>
        <row r="2401">
          <cell r="A2401">
            <v>34934301</v>
          </cell>
          <cell r="F2401">
            <v>39.9373</v>
          </cell>
        </row>
        <row r="2402">
          <cell r="A2402">
            <v>34935001</v>
          </cell>
          <cell r="F2402">
            <v>39.944499999999998</v>
          </cell>
        </row>
        <row r="2403">
          <cell r="A2403">
            <v>34935101</v>
          </cell>
          <cell r="F2403">
            <v>39.962200000000003</v>
          </cell>
        </row>
        <row r="2404">
          <cell r="A2404">
            <v>34935501</v>
          </cell>
          <cell r="F2404">
            <v>40.014800000000001</v>
          </cell>
        </row>
        <row r="2405">
          <cell r="A2405">
            <v>34935601</v>
          </cell>
          <cell r="F2405">
            <v>39.984899999999996</v>
          </cell>
        </row>
        <row r="2406">
          <cell r="A2406">
            <v>34935700</v>
          </cell>
          <cell r="F2406">
            <v>39.9878</v>
          </cell>
        </row>
        <row r="2407">
          <cell r="A2407">
            <v>34935801</v>
          </cell>
          <cell r="F2407">
            <v>39.998199999999997</v>
          </cell>
        </row>
        <row r="2408">
          <cell r="A2408">
            <v>34936201</v>
          </cell>
          <cell r="F2408">
            <v>40.006800000000005</v>
          </cell>
        </row>
        <row r="2409">
          <cell r="A2409">
            <v>34936301</v>
          </cell>
          <cell r="F2409">
            <v>39.983699999999999</v>
          </cell>
        </row>
        <row r="2410">
          <cell r="A2410">
            <v>34936401</v>
          </cell>
          <cell r="F2410">
            <v>39.964700000000001</v>
          </cell>
        </row>
        <row r="2411">
          <cell r="A2411">
            <v>34936500</v>
          </cell>
          <cell r="F2411">
            <v>40.002200000000002</v>
          </cell>
        </row>
        <row r="2412">
          <cell r="A2412">
            <v>34936601</v>
          </cell>
          <cell r="F2412">
            <v>39.989400000000003</v>
          </cell>
        </row>
        <row r="2413">
          <cell r="A2413">
            <v>34936801</v>
          </cell>
          <cell r="F2413">
            <v>39.987700000000004</v>
          </cell>
        </row>
        <row r="2414">
          <cell r="A2414">
            <v>34936901</v>
          </cell>
          <cell r="F2414">
            <v>39.985900000000001</v>
          </cell>
        </row>
        <row r="2415">
          <cell r="A2415">
            <v>34937001</v>
          </cell>
          <cell r="F2415">
            <v>39.982499999999995</v>
          </cell>
        </row>
        <row r="2416">
          <cell r="A2416">
            <v>34937201</v>
          </cell>
          <cell r="F2416">
            <v>40.004999999999995</v>
          </cell>
        </row>
        <row r="2417">
          <cell r="A2417">
            <v>34937501</v>
          </cell>
          <cell r="F2417">
            <v>39.985399999999998</v>
          </cell>
        </row>
        <row r="2418">
          <cell r="A2418">
            <v>34937701</v>
          </cell>
          <cell r="F2418">
            <v>39.977800000000002</v>
          </cell>
        </row>
        <row r="2419">
          <cell r="A2419">
            <v>34938001</v>
          </cell>
          <cell r="F2419">
            <v>39.991</v>
          </cell>
        </row>
        <row r="2420">
          <cell r="A2420">
            <v>34938301</v>
          </cell>
          <cell r="F2420">
            <v>39.992600000000003</v>
          </cell>
        </row>
        <row r="2421">
          <cell r="A2421">
            <v>34938401</v>
          </cell>
          <cell r="F2421">
            <v>39.992399999999996</v>
          </cell>
        </row>
        <row r="2422">
          <cell r="A2422">
            <v>34938501</v>
          </cell>
          <cell r="F2422">
            <v>40.007899999999999</v>
          </cell>
        </row>
        <row r="2423">
          <cell r="A2423">
            <v>34938700</v>
          </cell>
          <cell r="F2423">
            <v>39.982100000000003</v>
          </cell>
        </row>
        <row r="2424">
          <cell r="A2424">
            <v>34938901</v>
          </cell>
          <cell r="F2424">
            <v>39.987500000000004</v>
          </cell>
        </row>
        <row r="2425">
          <cell r="A2425">
            <v>34939301</v>
          </cell>
          <cell r="F2425">
            <v>39.994199999999999</v>
          </cell>
        </row>
        <row r="2426">
          <cell r="A2426">
            <v>34939401</v>
          </cell>
          <cell r="F2426">
            <v>39.982999999999997</v>
          </cell>
        </row>
        <row r="2427">
          <cell r="A2427">
            <v>34939500</v>
          </cell>
          <cell r="F2427">
            <v>39.998600000000003</v>
          </cell>
        </row>
        <row r="2428">
          <cell r="A2428">
            <v>34940101</v>
          </cell>
          <cell r="F2428">
            <v>39.988500000000002</v>
          </cell>
        </row>
        <row r="2429">
          <cell r="A2429">
            <v>34940201</v>
          </cell>
          <cell r="F2429">
            <v>40.000700000000002</v>
          </cell>
        </row>
        <row r="2430">
          <cell r="A2430">
            <v>34940401</v>
          </cell>
          <cell r="F2430">
            <v>39.677499999999995</v>
          </cell>
        </row>
        <row r="2431">
          <cell r="A2431">
            <v>34940701</v>
          </cell>
          <cell r="F2431">
            <v>39.989800000000002</v>
          </cell>
        </row>
        <row r="2432">
          <cell r="A2432">
            <v>34941001</v>
          </cell>
          <cell r="F2432">
            <v>39.651600000000002</v>
          </cell>
        </row>
        <row r="2433">
          <cell r="A2433">
            <v>34941301</v>
          </cell>
          <cell r="F2433">
            <v>40</v>
          </cell>
        </row>
        <row r="2434">
          <cell r="A2434">
            <v>34942001</v>
          </cell>
          <cell r="F2434">
            <v>39.964300000000001</v>
          </cell>
        </row>
        <row r="2435">
          <cell r="A2435">
            <v>34942101</v>
          </cell>
          <cell r="F2435">
            <v>39.645800000000001</v>
          </cell>
        </row>
        <row r="2436">
          <cell r="A2436">
            <v>34942201</v>
          </cell>
          <cell r="F2436">
            <v>39.962200000000003</v>
          </cell>
        </row>
        <row r="2437">
          <cell r="A2437">
            <v>34942401</v>
          </cell>
          <cell r="F2437">
            <v>40.001399999999997</v>
          </cell>
        </row>
        <row r="2438">
          <cell r="A2438">
            <v>34942801</v>
          </cell>
          <cell r="F2438">
            <v>39.9968</v>
          </cell>
        </row>
        <row r="2439">
          <cell r="A2439">
            <v>34942901</v>
          </cell>
          <cell r="F2439">
            <v>40.002900000000004</v>
          </cell>
        </row>
        <row r="2440">
          <cell r="A2440">
            <v>34943101</v>
          </cell>
          <cell r="F2440">
            <v>40.000399999999999</v>
          </cell>
        </row>
        <row r="2441">
          <cell r="A2441">
            <v>34943301</v>
          </cell>
          <cell r="F2441">
            <v>39.650799999999997</v>
          </cell>
        </row>
        <row r="2442">
          <cell r="A2442">
            <v>34943302</v>
          </cell>
          <cell r="F2442">
            <v>40.005400000000002</v>
          </cell>
        </row>
        <row r="2443">
          <cell r="A2443">
            <v>34943401</v>
          </cell>
          <cell r="F2443">
            <v>39.991300000000003</v>
          </cell>
        </row>
        <row r="2444">
          <cell r="A2444">
            <v>34943501</v>
          </cell>
          <cell r="F2444">
            <v>39.9636</v>
          </cell>
        </row>
        <row r="2445">
          <cell r="A2445">
            <v>34943701</v>
          </cell>
          <cell r="F2445">
            <v>39.994199999999999</v>
          </cell>
        </row>
        <row r="2446">
          <cell r="A2446">
            <v>34943801</v>
          </cell>
          <cell r="F2446">
            <v>39.645000000000003</v>
          </cell>
        </row>
        <row r="2447">
          <cell r="A2447">
            <v>34944301</v>
          </cell>
          <cell r="F2447">
            <v>39.941600000000001</v>
          </cell>
        </row>
        <row r="2448">
          <cell r="A2448">
            <v>34944601</v>
          </cell>
          <cell r="F2448">
            <v>40.149299999999997</v>
          </cell>
        </row>
        <row r="2449">
          <cell r="A2449">
            <v>34944701</v>
          </cell>
          <cell r="F2449">
            <v>40.167899999999996</v>
          </cell>
        </row>
        <row r="2450">
          <cell r="A2450">
            <v>34944801</v>
          </cell>
          <cell r="F2450">
            <v>42.638599999999997</v>
          </cell>
        </row>
        <row r="2451">
          <cell r="A2451">
            <v>34944901</v>
          </cell>
          <cell r="F2451">
            <v>39.935400000000001</v>
          </cell>
        </row>
        <row r="2452">
          <cell r="A2452">
            <v>34945001</v>
          </cell>
          <cell r="F2452">
            <v>39.65</v>
          </cell>
        </row>
        <row r="2453">
          <cell r="A2453">
            <v>34945301</v>
          </cell>
          <cell r="F2453">
            <v>39.9377</v>
          </cell>
        </row>
        <row r="2454">
          <cell r="A2454">
            <v>34945400</v>
          </cell>
          <cell r="F2454">
            <v>40.151399999999995</v>
          </cell>
        </row>
        <row r="2455">
          <cell r="A2455">
            <v>34945501</v>
          </cell>
          <cell r="F2455">
            <v>39.931399999999996</v>
          </cell>
        </row>
        <row r="2456">
          <cell r="A2456">
            <v>34945601</v>
          </cell>
          <cell r="F2456">
            <v>39.9467</v>
          </cell>
        </row>
        <row r="2457">
          <cell r="A2457">
            <v>34945701</v>
          </cell>
          <cell r="F2457">
            <v>39.648200000000003</v>
          </cell>
        </row>
        <row r="2458">
          <cell r="A2458">
            <v>34946001</v>
          </cell>
          <cell r="F2458">
            <v>39.927599999999998</v>
          </cell>
        </row>
        <row r="2459">
          <cell r="A2459">
            <v>34946201</v>
          </cell>
          <cell r="F2459">
            <v>39.940100000000001</v>
          </cell>
        </row>
        <row r="2460">
          <cell r="A2460">
            <v>34946401</v>
          </cell>
          <cell r="F2460">
            <v>40.154200000000003</v>
          </cell>
        </row>
        <row r="2461">
          <cell r="A2461">
            <v>34946501</v>
          </cell>
          <cell r="F2461">
            <v>39.938000000000002</v>
          </cell>
        </row>
        <row r="2462">
          <cell r="A2462">
            <v>34946601</v>
          </cell>
          <cell r="F2462">
            <v>39.645199999999996</v>
          </cell>
        </row>
        <row r="2463">
          <cell r="A2463">
            <v>34946701</v>
          </cell>
          <cell r="F2463">
            <v>39.6554</v>
          </cell>
        </row>
        <row r="2464">
          <cell r="A2464">
            <v>34946801</v>
          </cell>
          <cell r="F2464">
            <v>40.148800000000001</v>
          </cell>
        </row>
        <row r="2465">
          <cell r="A2465">
            <v>34946901</v>
          </cell>
          <cell r="F2465">
            <v>40.146599999999999</v>
          </cell>
        </row>
        <row r="2466">
          <cell r="A2466">
            <v>34947201</v>
          </cell>
          <cell r="F2466">
            <v>40.146900000000002</v>
          </cell>
        </row>
        <row r="2467">
          <cell r="A2467">
            <v>34947401</v>
          </cell>
          <cell r="F2467">
            <v>39.935400000000001</v>
          </cell>
        </row>
        <row r="2468">
          <cell r="A2468">
            <v>34947701</v>
          </cell>
          <cell r="F2468">
            <v>39.955999999999996</v>
          </cell>
        </row>
        <row r="2469">
          <cell r="A2469">
            <v>34947801</v>
          </cell>
          <cell r="F2469">
            <v>39.942599999999999</v>
          </cell>
        </row>
        <row r="2470">
          <cell r="A2470">
            <v>34947901</v>
          </cell>
          <cell r="F2470">
            <v>39.653199999999998</v>
          </cell>
        </row>
        <row r="2471">
          <cell r="A2471">
            <v>34948201</v>
          </cell>
          <cell r="F2471">
            <v>39.652500000000003</v>
          </cell>
        </row>
        <row r="2472">
          <cell r="A2472">
            <v>34948300</v>
          </cell>
          <cell r="F2472">
            <v>40.052200000000006</v>
          </cell>
        </row>
        <row r="2473">
          <cell r="A2473">
            <v>34948501</v>
          </cell>
          <cell r="F2473">
            <v>39.942699999999995</v>
          </cell>
        </row>
        <row r="2474">
          <cell r="A2474">
            <v>34948601</v>
          </cell>
          <cell r="F2474">
            <v>40.151499999999999</v>
          </cell>
        </row>
        <row r="2475">
          <cell r="A2475">
            <v>34948701</v>
          </cell>
          <cell r="F2475">
            <v>39.944000000000003</v>
          </cell>
        </row>
        <row r="2476">
          <cell r="A2476">
            <v>34948900</v>
          </cell>
          <cell r="F2476">
            <v>39.961799999999997</v>
          </cell>
        </row>
        <row r="2477">
          <cell r="A2477">
            <v>34949100</v>
          </cell>
          <cell r="F2477">
            <v>39.943300000000001</v>
          </cell>
        </row>
        <row r="2478">
          <cell r="A2478">
            <v>34949401</v>
          </cell>
          <cell r="F2478">
            <v>39.938200000000002</v>
          </cell>
        </row>
        <row r="2479">
          <cell r="A2479">
            <v>34949501</v>
          </cell>
          <cell r="F2479">
            <v>39.658999999999999</v>
          </cell>
        </row>
        <row r="2480">
          <cell r="A2480">
            <v>34949901</v>
          </cell>
          <cell r="F2480">
            <v>39.835299999999997</v>
          </cell>
        </row>
        <row r="2481">
          <cell r="A2481">
            <v>34950001</v>
          </cell>
          <cell r="F2481">
            <v>39.658699999999996</v>
          </cell>
        </row>
        <row r="2482">
          <cell r="A2482">
            <v>34950101</v>
          </cell>
          <cell r="F2482">
            <v>39.685900000000004</v>
          </cell>
        </row>
        <row r="2483">
          <cell r="A2483">
            <v>34950201</v>
          </cell>
          <cell r="F2483">
            <v>39.695099999999996</v>
          </cell>
        </row>
        <row r="2484">
          <cell r="A2484">
            <v>34950301</v>
          </cell>
          <cell r="F2484">
            <v>39.701599999999999</v>
          </cell>
        </row>
        <row r="2485">
          <cell r="A2485">
            <v>34950401</v>
          </cell>
          <cell r="F2485">
            <v>39.677599999999998</v>
          </cell>
        </row>
        <row r="2486">
          <cell r="A2486">
            <v>34950501</v>
          </cell>
          <cell r="F2486">
            <v>39.720700000000001</v>
          </cell>
        </row>
        <row r="2487">
          <cell r="A2487">
            <v>34950600</v>
          </cell>
          <cell r="F2487">
            <v>39.715399999999995</v>
          </cell>
        </row>
        <row r="2488">
          <cell r="A2488">
            <v>34950701</v>
          </cell>
          <cell r="F2488">
            <v>39.702300000000001</v>
          </cell>
        </row>
        <row r="2489">
          <cell r="A2489">
            <v>34950801</v>
          </cell>
          <cell r="F2489">
            <v>39.704099999999997</v>
          </cell>
        </row>
        <row r="2490">
          <cell r="A2490">
            <v>34950901</v>
          </cell>
          <cell r="F2490">
            <v>39.661799999999999</v>
          </cell>
        </row>
        <row r="2491">
          <cell r="A2491">
            <v>34951001</v>
          </cell>
          <cell r="F2491">
            <v>40.068800000000003</v>
          </cell>
        </row>
        <row r="2492">
          <cell r="A2492">
            <v>34951101</v>
          </cell>
          <cell r="F2492">
            <v>39.741300000000003</v>
          </cell>
        </row>
        <row r="2493">
          <cell r="A2493">
            <v>34951501</v>
          </cell>
          <cell r="F2493">
            <v>40.170499999999997</v>
          </cell>
        </row>
        <row r="2494">
          <cell r="A2494">
            <v>34951800</v>
          </cell>
          <cell r="F2494">
            <v>39.711000000000006</v>
          </cell>
        </row>
        <row r="2495">
          <cell r="A2495">
            <v>34952101</v>
          </cell>
          <cell r="F2495">
            <v>40.168299999999995</v>
          </cell>
        </row>
        <row r="2496">
          <cell r="A2496">
            <v>34952201</v>
          </cell>
          <cell r="F2496">
            <v>39.718299999999999</v>
          </cell>
        </row>
        <row r="2497">
          <cell r="A2497">
            <v>34952501</v>
          </cell>
          <cell r="F2497">
            <v>39.697700000000005</v>
          </cell>
        </row>
        <row r="2498">
          <cell r="A2498">
            <v>34952601</v>
          </cell>
          <cell r="F2498">
            <v>39.713499999999996</v>
          </cell>
        </row>
        <row r="2499">
          <cell r="A2499">
            <v>34953001</v>
          </cell>
          <cell r="F2499">
            <v>39.711399999999998</v>
          </cell>
        </row>
        <row r="2500">
          <cell r="A2500">
            <v>34982901</v>
          </cell>
          <cell r="F2500">
            <v>39.367800000000003</v>
          </cell>
        </row>
        <row r="2501">
          <cell r="A2501">
            <v>34983201</v>
          </cell>
          <cell r="F2501">
            <v>39.3733</v>
          </cell>
        </row>
        <row r="2502">
          <cell r="A2502">
            <v>34983701</v>
          </cell>
          <cell r="F2502">
            <v>39.3705</v>
          </cell>
        </row>
        <row r="2503">
          <cell r="A2503">
            <v>34983901</v>
          </cell>
          <cell r="F2503">
            <v>39.361599999999996</v>
          </cell>
        </row>
        <row r="2504">
          <cell r="A2504">
            <v>34984801</v>
          </cell>
          <cell r="F2504">
            <v>39.3705</v>
          </cell>
        </row>
        <row r="2505">
          <cell r="A2505">
            <v>34985101</v>
          </cell>
          <cell r="F2505">
            <v>39.363599999999998</v>
          </cell>
        </row>
        <row r="2506">
          <cell r="A2506">
            <v>34985401</v>
          </cell>
          <cell r="F2506">
            <v>39.308599999999998</v>
          </cell>
        </row>
        <row r="2507">
          <cell r="A2507">
            <v>34985900</v>
          </cell>
          <cell r="F2507">
            <v>39.393499999999996</v>
          </cell>
        </row>
        <row r="2508">
          <cell r="A2508">
            <v>34986001</v>
          </cell>
          <cell r="F2508">
            <v>39.367600000000003</v>
          </cell>
        </row>
        <row r="2509">
          <cell r="A2509">
            <v>34986501</v>
          </cell>
          <cell r="F2509">
            <v>39.371299999999998</v>
          </cell>
        </row>
        <row r="2510">
          <cell r="A2510">
            <v>34987001</v>
          </cell>
          <cell r="F2510">
            <v>39.368599999999994</v>
          </cell>
        </row>
        <row r="2511">
          <cell r="A2511">
            <v>34987301</v>
          </cell>
          <cell r="F2511">
            <v>39.363799999999998</v>
          </cell>
        </row>
        <row r="2512">
          <cell r="A2512">
            <v>34988001</v>
          </cell>
          <cell r="F2512">
            <v>40.170099999999998</v>
          </cell>
        </row>
        <row r="2513">
          <cell r="A2513">
            <v>34988201</v>
          </cell>
          <cell r="F2513">
            <v>40.084500000000006</v>
          </cell>
        </row>
        <row r="2514">
          <cell r="A2514">
            <v>34988401</v>
          </cell>
          <cell r="F2514">
            <v>39.9285</v>
          </cell>
        </row>
        <row r="2515">
          <cell r="A2515">
            <v>34988501</v>
          </cell>
          <cell r="F2515">
            <v>40.009299999999996</v>
          </cell>
        </row>
        <row r="2516">
          <cell r="A2516">
            <v>34990401</v>
          </cell>
          <cell r="F2516">
            <v>40.011499999999998</v>
          </cell>
        </row>
        <row r="2517">
          <cell r="A2517">
            <v>34991001</v>
          </cell>
          <cell r="F2517">
            <v>40.010999999999996</v>
          </cell>
        </row>
        <row r="2518">
          <cell r="A2518">
            <v>34991101</v>
          </cell>
          <cell r="F2518">
            <v>39.972799999999999</v>
          </cell>
        </row>
        <row r="2519">
          <cell r="A2519">
            <v>34991300</v>
          </cell>
          <cell r="F2519">
            <v>40.143000000000001</v>
          </cell>
        </row>
        <row r="2520">
          <cell r="A2520">
            <v>34992101</v>
          </cell>
          <cell r="F2520">
            <v>39.9285</v>
          </cell>
        </row>
        <row r="2521">
          <cell r="A2521">
            <v>34992701</v>
          </cell>
          <cell r="F2521">
            <v>40.017299999999999</v>
          </cell>
        </row>
        <row r="2522">
          <cell r="A2522">
            <v>34992901</v>
          </cell>
          <cell r="F2522">
            <v>39.965800000000002</v>
          </cell>
        </row>
        <row r="2523">
          <cell r="A2523">
            <v>35040501</v>
          </cell>
          <cell r="F2523">
            <v>39.427</v>
          </cell>
        </row>
        <row r="2524">
          <cell r="A2524">
            <v>35074001</v>
          </cell>
          <cell r="F2524">
            <v>39.662700000000001</v>
          </cell>
        </row>
        <row r="2525">
          <cell r="A2525">
            <v>35074801</v>
          </cell>
          <cell r="F2525">
            <v>39.540700000000001</v>
          </cell>
        </row>
        <row r="2526">
          <cell r="A2526">
            <v>35074901</v>
          </cell>
          <cell r="F2526">
            <v>38.269100000000002</v>
          </cell>
        </row>
        <row r="2527">
          <cell r="A2527">
            <v>35075302</v>
          </cell>
          <cell r="F2527">
            <v>39.887100000000004</v>
          </cell>
        </row>
        <row r="2528">
          <cell r="A2528">
            <v>35126100</v>
          </cell>
          <cell r="F2528">
            <v>39.409800000000004</v>
          </cell>
        </row>
        <row r="2529">
          <cell r="A2529">
            <v>35127201</v>
          </cell>
          <cell r="F2529">
            <v>39.860399999999998</v>
          </cell>
        </row>
        <row r="2530">
          <cell r="A2530">
            <v>35127601</v>
          </cell>
          <cell r="F2530">
            <v>39.927900000000001</v>
          </cell>
        </row>
        <row r="2531">
          <cell r="A2531">
            <v>35519601</v>
          </cell>
          <cell r="F2531">
            <v>39.8187</v>
          </cell>
        </row>
        <row r="2532">
          <cell r="A2532">
            <v>35918200</v>
          </cell>
          <cell r="F2532">
            <v>39.502600000000001</v>
          </cell>
        </row>
        <row r="2533">
          <cell r="A2533">
            <v>35969701</v>
          </cell>
          <cell r="F2533">
            <v>40.0137</v>
          </cell>
        </row>
        <row r="2534">
          <cell r="A2534">
            <v>36076301</v>
          </cell>
          <cell r="F2534">
            <v>39.603000000000002</v>
          </cell>
        </row>
        <row r="2535">
          <cell r="A2535">
            <v>36119101</v>
          </cell>
          <cell r="F2535">
            <v>39.963999999999999</v>
          </cell>
        </row>
        <row r="2536">
          <cell r="A2536">
            <v>36177301</v>
          </cell>
          <cell r="F2536">
            <v>40.397799999999997</v>
          </cell>
        </row>
        <row r="2537">
          <cell r="A2537">
            <v>50002001</v>
          </cell>
          <cell r="F2537">
            <v>39.492600000000003</v>
          </cell>
        </row>
        <row r="2538">
          <cell r="A2538">
            <v>50005800</v>
          </cell>
          <cell r="F2538">
            <v>39.497100000000003</v>
          </cell>
        </row>
        <row r="2539">
          <cell r="A2539">
            <v>50006101</v>
          </cell>
          <cell r="F2539">
            <v>39.937199999999997</v>
          </cell>
        </row>
        <row r="2540">
          <cell r="A2540">
            <v>50009401</v>
          </cell>
          <cell r="F2540">
            <v>39.686600000000006</v>
          </cell>
        </row>
        <row r="2541">
          <cell r="A2541">
            <v>50010701</v>
          </cell>
          <cell r="F2541">
            <v>39.995000000000005</v>
          </cell>
        </row>
        <row r="2542">
          <cell r="A2542">
            <v>50012201</v>
          </cell>
          <cell r="F2542">
            <v>39.9542</v>
          </cell>
        </row>
        <row r="2543">
          <cell r="A2543">
            <v>50013701</v>
          </cell>
          <cell r="F2543">
            <v>39.927300000000002</v>
          </cell>
        </row>
        <row r="2544">
          <cell r="A2544">
            <v>50016401</v>
          </cell>
          <cell r="F2544">
            <v>40.041699999999999</v>
          </cell>
        </row>
        <row r="2545">
          <cell r="A2545">
            <v>50028101</v>
          </cell>
          <cell r="F2545">
            <v>39.815400000000004</v>
          </cell>
        </row>
        <row r="2546">
          <cell r="A2546">
            <v>50029502</v>
          </cell>
          <cell r="F2546">
            <v>39.511200000000002</v>
          </cell>
        </row>
        <row r="2547">
          <cell r="A2547">
            <v>50030601</v>
          </cell>
          <cell r="F2547">
            <v>39.6586</v>
          </cell>
        </row>
        <row r="2548">
          <cell r="A2548">
            <v>50031101</v>
          </cell>
          <cell r="F2548">
            <v>39.982900000000001</v>
          </cell>
        </row>
        <row r="2549">
          <cell r="A2549">
            <v>50031401</v>
          </cell>
          <cell r="F2549">
            <v>39.9895</v>
          </cell>
        </row>
        <row r="2550">
          <cell r="A2550">
            <v>50041401</v>
          </cell>
          <cell r="F2550">
            <v>39.936500000000002</v>
          </cell>
        </row>
        <row r="2551">
          <cell r="A2551">
            <v>50041501</v>
          </cell>
          <cell r="F2551">
            <v>39.516299999999994</v>
          </cell>
        </row>
        <row r="2552">
          <cell r="A2552">
            <v>50042101</v>
          </cell>
          <cell r="F2552">
            <v>39.788900000000005</v>
          </cell>
        </row>
        <row r="2553">
          <cell r="A2553">
            <v>50043001</v>
          </cell>
          <cell r="F2553">
            <v>39.990299999999998</v>
          </cell>
        </row>
        <row r="2554">
          <cell r="A2554">
            <v>50044301</v>
          </cell>
          <cell r="F2554">
            <v>39.474400000000003</v>
          </cell>
        </row>
        <row r="2555">
          <cell r="A2555">
            <v>50045201</v>
          </cell>
          <cell r="F2555">
            <v>40.008600000000001</v>
          </cell>
        </row>
        <row r="2556">
          <cell r="A2556">
            <v>50045501</v>
          </cell>
          <cell r="F2556">
            <v>39.655900000000003</v>
          </cell>
        </row>
        <row r="2557">
          <cell r="A2557">
            <v>50045601</v>
          </cell>
          <cell r="F2557">
            <v>39.991600000000005</v>
          </cell>
        </row>
        <row r="2558">
          <cell r="A2558">
            <v>50048301</v>
          </cell>
          <cell r="F2558">
            <v>39.966099999999997</v>
          </cell>
        </row>
        <row r="2559">
          <cell r="A2559">
            <v>50048801</v>
          </cell>
          <cell r="F2559">
            <v>39.810400000000001</v>
          </cell>
        </row>
        <row r="2560">
          <cell r="A2560">
            <v>50049400</v>
          </cell>
          <cell r="F2560">
            <v>39.818399999999997</v>
          </cell>
        </row>
        <row r="2561">
          <cell r="A2561">
            <v>50049901</v>
          </cell>
          <cell r="F2561">
            <v>39.953099999999999</v>
          </cell>
        </row>
        <row r="2562">
          <cell r="A2562">
            <v>50050001</v>
          </cell>
          <cell r="F2562">
            <v>39.945099999999996</v>
          </cell>
        </row>
        <row r="2563">
          <cell r="A2563">
            <v>50051401</v>
          </cell>
          <cell r="F2563">
            <v>39.658299999999997</v>
          </cell>
        </row>
        <row r="2564">
          <cell r="A2564">
            <v>50051801</v>
          </cell>
          <cell r="F2564">
            <v>39.961100000000002</v>
          </cell>
        </row>
        <row r="2565">
          <cell r="A2565">
            <v>50051901</v>
          </cell>
          <cell r="F2565">
            <v>39.955300000000001</v>
          </cell>
        </row>
        <row r="2566">
          <cell r="A2566">
            <v>50052001</v>
          </cell>
          <cell r="F2566">
            <v>39.958199999999998</v>
          </cell>
        </row>
        <row r="2567">
          <cell r="A2567">
            <v>50052101</v>
          </cell>
          <cell r="F2567">
            <v>39.956400000000002</v>
          </cell>
        </row>
        <row r="2568">
          <cell r="A2568">
            <v>50052201</v>
          </cell>
          <cell r="F2568">
            <v>39.952399999999997</v>
          </cell>
        </row>
        <row r="2569">
          <cell r="A2569">
            <v>50052401</v>
          </cell>
          <cell r="F2569">
            <v>39.844299999999997</v>
          </cell>
        </row>
        <row r="2570">
          <cell r="A2570">
            <v>50052501</v>
          </cell>
          <cell r="F2570">
            <v>39.836799999999997</v>
          </cell>
        </row>
        <row r="2571">
          <cell r="A2571">
            <v>50052601</v>
          </cell>
          <cell r="F2571">
            <v>39.823399999999999</v>
          </cell>
        </row>
        <row r="2572">
          <cell r="A2572">
            <v>50052701</v>
          </cell>
          <cell r="F2572">
            <v>39.821599999999997</v>
          </cell>
        </row>
        <row r="2573">
          <cell r="A2573">
            <v>50052801</v>
          </cell>
          <cell r="F2573">
            <v>39.8371</v>
          </cell>
        </row>
        <row r="2574">
          <cell r="A2574">
            <v>50053001</v>
          </cell>
          <cell r="F2574">
            <v>39.781300000000002</v>
          </cell>
        </row>
        <row r="2575">
          <cell r="A2575">
            <v>50053101</v>
          </cell>
          <cell r="F2575">
            <v>39.787000000000006</v>
          </cell>
        </row>
        <row r="2576">
          <cell r="A2576">
            <v>50053201</v>
          </cell>
          <cell r="F2576">
            <v>40.002500000000005</v>
          </cell>
        </row>
        <row r="2577">
          <cell r="A2577">
            <v>50053301</v>
          </cell>
          <cell r="F2577">
            <v>39.949199999999998</v>
          </cell>
        </row>
        <row r="2578">
          <cell r="A2578">
            <v>50053401</v>
          </cell>
          <cell r="F2578">
            <v>39.9604</v>
          </cell>
        </row>
        <row r="2579">
          <cell r="A2579">
            <v>50053501</v>
          </cell>
          <cell r="F2579">
            <v>39.967199999999998</v>
          </cell>
        </row>
        <row r="2580">
          <cell r="A2580">
            <v>50053601</v>
          </cell>
          <cell r="F2580">
            <v>39.963200000000001</v>
          </cell>
        </row>
        <row r="2581">
          <cell r="A2581">
            <v>50053701</v>
          </cell>
          <cell r="F2581">
            <v>39.955300000000001</v>
          </cell>
        </row>
        <row r="2582">
          <cell r="A2582">
            <v>50053801</v>
          </cell>
          <cell r="F2582">
            <v>39.953899999999997</v>
          </cell>
        </row>
        <row r="2583">
          <cell r="A2583">
            <v>50053901</v>
          </cell>
          <cell r="F2583">
            <v>39.953500000000005</v>
          </cell>
        </row>
        <row r="2584">
          <cell r="A2584">
            <v>50054101</v>
          </cell>
          <cell r="F2584">
            <v>39.9604</v>
          </cell>
        </row>
        <row r="2585">
          <cell r="A2585">
            <v>50054201</v>
          </cell>
          <cell r="F2585">
            <v>39.956400000000002</v>
          </cell>
        </row>
        <row r="2586">
          <cell r="A2586">
            <v>50054301</v>
          </cell>
          <cell r="F2586">
            <v>39.953500000000005</v>
          </cell>
        </row>
        <row r="2587">
          <cell r="A2587">
            <v>50054401</v>
          </cell>
          <cell r="F2587">
            <v>39.953500000000005</v>
          </cell>
        </row>
        <row r="2588">
          <cell r="A2588">
            <v>50054501</v>
          </cell>
          <cell r="F2588">
            <v>39.510999999999996</v>
          </cell>
        </row>
        <row r="2589">
          <cell r="A2589">
            <v>50054601</v>
          </cell>
          <cell r="F2589">
            <v>39.500900000000001</v>
          </cell>
        </row>
        <row r="2590">
          <cell r="A2590">
            <v>50054701</v>
          </cell>
          <cell r="F2590">
            <v>39.503799999999998</v>
          </cell>
        </row>
        <row r="2591">
          <cell r="A2591">
            <v>50054801</v>
          </cell>
          <cell r="F2591">
            <v>39.519600000000004</v>
          </cell>
        </row>
        <row r="2592">
          <cell r="A2592">
            <v>50054900</v>
          </cell>
          <cell r="F2592">
            <v>39.525799999999997</v>
          </cell>
        </row>
        <row r="2593">
          <cell r="A2593">
            <v>50055101</v>
          </cell>
          <cell r="F2593">
            <v>39.621600000000001</v>
          </cell>
        </row>
        <row r="2594">
          <cell r="A2594">
            <v>50055201</v>
          </cell>
          <cell r="F2594">
            <v>39.630299999999998</v>
          </cell>
        </row>
        <row r="2595">
          <cell r="A2595">
            <v>50055301</v>
          </cell>
          <cell r="F2595">
            <v>39.602499999999999</v>
          </cell>
        </row>
        <row r="2596">
          <cell r="A2596">
            <v>50055401</v>
          </cell>
          <cell r="F2596">
            <v>39.605799999999995</v>
          </cell>
        </row>
        <row r="2597">
          <cell r="A2597">
            <v>50055501</v>
          </cell>
          <cell r="F2597">
            <v>39.5867</v>
          </cell>
        </row>
        <row r="2598">
          <cell r="A2598">
            <v>50055601</v>
          </cell>
          <cell r="F2598">
            <v>39.522500000000001</v>
          </cell>
        </row>
        <row r="2599">
          <cell r="A2599">
            <v>50055701</v>
          </cell>
          <cell r="F2599">
            <v>39.523600000000002</v>
          </cell>
        </row>
        <row r="2600">
          <cell r="A2600">
            <v>50055901</v>
          </cell>
          <cell r="F2600">
            <v>39.9268</v>
          </cell>
        </row>
        <row r="2601">
          <cell r="A2601">
            <v>50056001</v>
          </cell>
          <cell r="F2601">
            <v>39.9377</v>
          </cell>
        </row>
        <row r="2602">
          <cell r="A2602">
            <v>50056101</v>
          </cell>
          <cell r="F2602">
            <v>39.907400000000003</v>
          </cell>
        </row>
        <row r="2603">
          <cell r="A2603">
            <v>50056201</v>
          </cell>
          <cell r="F2603">
            <v>39.909500000000001</v>
          </cell>
        </row>
        <row r="2604">
          <cell r="A2604">
            <v>50056301</v>
          </cell>
          <cell r="F2604">
            <v>39.921400000000006</v>
          </cell>
        </row>
        <row r="2605">
          <cell r="A2605">
            <v>50056401</v>
          </cell>
          <cell r="F2605">
            <v>39.906700000000001</v>
          </cell>
        </row>
        <row r="2606">
          <cell r="A2606">
            <v>50056501</v>
          </cell>
          <cell r="F2606">
            <v>39.913499999999999</v>
          </cell>
        </row>
        <row r="2607">
          <cell r="A2607">
            <v>50056601</v>
          </cell>
          <cell r="F2607">
            <v>39.963200000000001</v>
          </cell>
        </row>
        <row r="2608">
          <cell r="A2608">
            <v>50056701</v>
          </cell>
          <cell r="F2608">
            <v>39.957100000000004</v>
          </cell>
        </row>
        <row r="2609">
          <cell r="A2609">
            <v>50056801</v>
          </cell>
          <cell r="F2609">
            <v>39.908799999999999</v>
          </cell>
        </row>
        <row r="2610">
          <cell r="A2610">
            <v>50056901</v>
          </cell>
          <cell r="F2610">
            <v>39.961399999999998</v>
          </cell>
        </row>
        <row r="2611">
          <cell r="A2611">
            <v>50057001</v>
          </cell>
          <cell r="F2611">
            <v>39.964700000000001</v>
          </cell>
        </row>
        <row r="2612">
          <cell r="A2612">
            <v>50057101</v>
          </cell>
          <cell r="F2612">
            <v>39.954599999999999</v>
          </cell>
        </row>
        <row r="2613">
          <cell r="A2613">
            <v>50057201</v>
          </cell>
          <cell r="F2613">
            <v>39.954999999999998</v>
          </cell>
        </row>
        <row r="2614">
          <cell r="A2614">
            <v>50057301</v>
          </cell>
          <cell r="F2614">
            <v>39.956400000000002</v>
          </cell>
        </row>
        <row r="2615">
          <cell r="A2615">
            <v>50057401</v>
          </cell>
          <cell r="F2615">
            <v>39.959599999999995</v>
          </cell>
        </row>
        <row r="2616">
          <cell r="A2616">
            <v>50057501</v>
          </cell>
          <cell r="F2616">
            <v>39.951700000000002</v>
          </cell>
        </row>
        <row r="2617">
          <cell r="A2617">
            <v>50057601</v>
          </cell>
          <cell r="F2617">
            <v>39.969699999999996</v>
          </cell>
        </row>
        <row r="2618">
          <cell r="A2618">
            <v>50057801</v>
          </cell>
          <cell r="F2618">
            <v>39.9604</v>
          </cell>
        </row>
        <row r="2619">
          <cell r="A2619">
            <v>50057901</v>
          </cell>
          <cell r="F2619">
            <v>39.960700000000003</v>
          </cell>
        </row>
        <row r="2620">
          <cell r="A2620">
            <v>50059001</v>
          </cell>
          <cell r="F2620">
            <v>39.9694</v>
          </cell>
        </row>
        <row r="2621">
          <cell r="A2621">
            <v>50059101</v>
          </cell>
          <cell r="F2621">
            <v>39.797499999999999</v>
          </cell>
        </row>
        <row r="2622">
          <cell r="A2622">
            <v>50061801</v>
          </cell>
          <cell r="F2622">
            <v>39.283699999999996</v>
          </cell>
        </row>
        <row r="2623">
          <cell r="A2623">
            <v>50062101</v>
          </cell>
          <cell r="F2623">
            <v>39.9345</v>
          </cell>
        </row>
        <row r="2624">
          <cell r="A2624">
            <v>50062301</v>
          </cell>
          <cell r="F2624">
            <v>39.681599999999996</v>
          </cell>
        </row>
        <row r="2625">
          <cell r="A2625">
            <v>50062401</v>
          </cell>
          <cell r="F2625">
            <v>39.682600000000001</v>
          </cell>
        </row>
        <row r="2626">
          <cell r="A2626">
            <v>50062501</v>
          </cell>
          <cell r="F2626">
            <v>40.033899999999996</v>
          </cell>
        </row>
        <row r="2627">
          <cell r="A2627">
            <v>50062701</v>
          </cell>
          <cell r="F2627">
            <v>40.0137</v>
          </cell>
        </row>
        <row r="2628">
          <cell r="A2628">
            <v>50062801</v>
          </cell>
          <cell r="F2628">
            <v>39.785299999999999</v>
          </cell>
        </row>
        <row r="2629">
          <cell r="A2629">
            <v>50063401</v>
          </cell>
          <cell r="F2629">
            <v>39.840800000000002</v>
          </cell>
        </row>
        <row r="2630">
          <cell r="A2630">
            <v>50063701</v>
          </cell>
          <cell r="F2630">
            <v>39.699400000000004</v>
          </cell>
        </row>
        <row r="2631">
          <cell r="A2631">
            <v>50065201</v>
          </cell>
          <cell r="F2631">
            <v>39.426600000000001</v>
          </cell>
        </row>
        <row r="2632">
          <cell r="A2632">
            <v>50071701</v>
          </cell>
          <cell r="F2632">
            <v>39.852400000000003</v>
          </cell>
        </row>
        <row r="2633">
          <cell r="A2633">
            <v>50072701</v>
          </cell>
          <cell r="F2633">
            <v>39.507399999999997</v>
          </cell>
        </row>
        <row r="2634">
          <cell r="A2634">
            <v>50072901</v>
          </cell>
          <cell r="F2634">
            <v>39.865900000000003</v>
          </cell>
        </row>
        <row r="2635">
          <cell r="A2635">
            <v>50073500</v>
          </cell>
          <cell r="F2635">
            <v>39.680600000000005</v>
          </cell>
        </row>
        <row r="2636">
          <cell r="A2636">
            <v>50083201</v>
          </cell>
          <cell r="F2636">
            <v>39.669200000000004</v>
          </cell>
        </row>
        <row r="2637">
          <cell r="A2637">
            <v>50084101</v>
          </cell>
          <cell r="F2637">
            <v>39.418399999999998</v>
          </cell>
        </row>
        <row r="2638">
          <cell r="A2638">
            <v>50084801</v>
          </cell>
          <cell r="F2638">
            <v>39.768299999999996</v>
          </cell>
        </row>
        <row r="2639">
          <cell r="A2639">
            <v>50085501</v>
          </cell>
          <cell r="F2639">
            <v>39.984299999999998</v>
          </cell>
        </row>
        <row r="2640">
          <cell r="A2640">
            <v>50087401</v>
          </cell>
          <cell r="F2640">
            <v>39.295499999999997</v>
          </cell>
        </row>
        <row r="2641">
          <cell r="A2641">
            <v>50088501</v>
          </cell>
          <cell r="F2641">
            <v>39.845999999999997</v>
          </cell>
        </row>
        <row r="2642">
          <cell r="A2642">
            <v>50088701</v>
          </cell>
          <cell r="F2642">
            <v>40.050599999999996</v>
          </cell>
        </row>
        <row r="2643">
          <cell r="A2643">
            <v>50089200</v>
          </cell>
          <cell r="F2643">
            <v>39.639899999999997</v>
          </cell>
        </row>
        <row r="2644">
          <cell r="A2644">
            <v>50089300</v>
          </cell>
          <cell r="F2644">
            <v>39.123400000000004</v>
          </cell>
        </row>
        <row r="2645">
          <cell r="A2645">
            <v>50093101</v>
          </cell>
          <cell r="F2645">
            <v>37.655900000000003</v>
          </cell>
        </row>
        <row r="2646">
          <cell r="A2646">
            <v>50094201</v>
          </cell>
          <cell r="F2646">
            <v>40.049500000000002</v>
          </cell>
        </row>
        <row r="2647">
          <cell r="A2647">
            <v>50094301</v>
          </cell>
          <cell r="F2647">
            <v>39.982100000000003</v>
          </cell>
        </row>
        <row r="2648">
          <cell r="A2648">
            <v>50097501</v>
          </cell>
          <cell r="F2648">
            <v>39.643000000000001</v>
          </cell>
        </row>
        <row r="2649">
          <cell r="A2649">
            <v>50099201</v>
          </cell>
          <cell r="F2649">
            <v>39.520699999999998</v>
          </cell>
        </row>
        <row r="2650">
          <cell r="A2650">
            <v>50100601</v>
          </cell>
          <cell r="F2650">
            <v>39.975499999999997</v>
          </cell>
        </row>
        <row r="2651">
          <cell r="A2651">
            <v>50100700</v>
          </cell>
          <cell r="F2651">
            <v>39.962900000000005</v>
          </cell>
        </row>
        <row r="2652">
          <cell r="A2652">
            <v>50100901</v>
          </cell>
          <cell r="F2652">
            <v>39.991700000000002</v>
          </cell>
        </row>
        <row r="2653">
          <cell r="A2653">
            <v>50101001</v>
          </cell>
          <cell r="F2653">
            <v>39.968600000000002</v>
          </cell>
        </row>
        <row r="2654">
          <cell r="A2654">
            <v>50102001</v>
          </cell>
          <cell r="F2654">
            <v>39.388600000000004</v>
          </cell>
        </row>
        <row r="2655">
          <cell r="A2655">
            <v>50103601</v>
          </cell>
          <cell r="F2655">
            <v>39.793500000000002</v>
          </cell>
        </row>
        <row r="2656">
          <cell r="A2656">
            <v>50104101</v>
          </cell>
          <cell r="F2656">
            <v>39.812199999999997</v>
          </cell>
        </row>
        <row r="2657">
          <cell r="A2657">
            <v>50110101</v>
          </cell>
          <cell r="F2657">
            <v>40.332799999999999</v>
          </cell>
        </row>
        <row r="2658">
          <cell r="A2658">
            <v>50110501</v>
          </cell>
          <cell r="F2658">
            <v>39.822099999999999</v>
          </cell>
        </row>
        <row r="2659">
          <cell r="A2659">
            <v>50112401</v>
          </cell>
          <cell r="F2659">
            <v>39.499100000000006</v>
          </cell>
        </row>
        <row r="2660">
          <cell r="A2660">
            <v>50112501</v>
          </cell>
          <cell r="F2660">
            <v>39.944599999999994</v>
          </cell>
        </row>
        <row r="2661">
          <cell r="A2661">
            <v>50112601</v>
          </cell>
          <cell r="F2661">
            <v>39.606200000000001</v>
          </cell>
        </row>
        <row r="2662">
          <cell r="A2662">
            <v>50114901</v>
          </cell>
          <cell r="F2662">
            <v>39.8508</v>
          </cell>
        </row>
        <row r="2663">
          <cell r="A2663">
            <v>50115101</v>
          </cell>
          <cell r="F2663">
            <v>39.786900000000003</v>
          </cell>
        </row>
        <row r="2664">
          <cell r="A2664">
            <v>50116901</v>
          </cell>
          <cell r="F2664">
            <v>40.010799999999996</v>
          </cell>
        </row>
        <row r="2665">
          <cell r="A2665">
            <v>50117300</v>
          </cell>
          <cell r="F2665">
            <v>39.766100000000002</v>
          </cell>
        </row>
        <row r="2666">
          <cell r="A2666">
            <v>50117401</v>
          </cell>
          <cell r="F2666">
            <v>39.957799999999999</v>
          </cell>
        </row>
        <row r="2667">
          <cell r="A2667">
            <v>50120401</v>
          </cell>
          <cell r="F2667">
            <v>39.764000000000003</v>
          </cell>
        </row>
        <row r="2668">
          <cell r="A2668">
            <v>50120601</v>
          </cell>
          <cell r="F2668">
            <v>39.150599999999997</v>
          </cell>
        </row>
        <row r="2669">
          <cell r="A2669">
            <v>50121101</v>
          </cell>
          <cell r="F2669">
            <v>39.642200000000003</v>
          </cell>
        </row>
        <row r="2670">
          <cell r="A2670">
            <v>50122501</v>
          </cell>
          <cell r="F2670">
            <v>39.998199999999997</v>
          </cell>
        </row>
        <row r="2671">
          <cell r="A2671">
            <v>50128301</v>
          </cell>
          <cell r="F2671">
            <v>40.051900000000003</v>
          </cell>
        </row>
        <row r="2672">
          <cell r="A2672">
            <v>50128501</v>
          </cell>
          <cell r="F2672">
            <v>39.943300000000001</v>
          </cell>
        </row>
        <row r="2673">
          <cell r="A2673">
            <v>50129701</v>
          </cell>
          <cell r="F2673">
            <v>39.823699999999995</v>
          </cell>
        </row>
        <row r="2674">
          <cell r="A2674">
            <v>50132301</v>
          </cell>
          <cell r="F2674">
            <v>39.6355</v>
          </cell>
        </row>
        <row r="2675">
          <cell r="A2675">
            <v>50144101</v>
          </cell>
          <cell r="F2675">
            <v>40.009099999999997</v>
          </cell>
        </row>
        <row r="2676">
          <cell r="A2676">
            <v>50145201</v>
          </cell>
          <cell r="F2676">
            <v>39.852600000000002</v>
          </cell>
        </row>
        <row r="2677">
          <cell r="A2677">
            <v>50153401</v>
          </cell>
          <cell r="F2677">
            <v>40.029699999999998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2025"/>
    </sheetNames>
    <sheetDataSet>
      <sheetData sheetId="0">
        <row r="1">
          <cell r="A1" t="str">
            <v>POTERE CALORIFICO SUPERIORE CONVENZIONALE PER IMPIANTI DI DISTRIBUZIONE</v>
          </cell>
        </row>
        <row r="2">
          <cell r="A2" t="str">
            <v>ai sensi dell’art. 22.4 della deliberazione AEEG 138/04</v>
          </cell>
        </row>
        <row r="3">
          <cell r="A3" t="str">
            <v>RIFERITO ALL'ANNO 2025</v>
          </cell>
        </row>
        <row r="4">
          <cell r="A4"/>
        </row>
        <row r="5">
          <cell r="A5"/>
        </row>
        <row r="6">
          <cell r="A6" t="str">
            <v>Impianto di Distribuzione</v>
          </cell>
          <cell r="F6" t="str">
            <v>PCS da inserire</v>
          </cell>
        </row>
        <row r="7">
          <cell r="A7">
            <v>30140601</v>
          </cell>
          <cell r="F7">
            <v>39.695300000000003</v>
          </cell>
        </row>
        <row r="8">
          <cell r="A8">
            <v>30409201</v>
          </cell>
          <cell r="F8">
            <v>39.780200000000001</v>
          </cell>
        </row>
        <row r="9">
          <cell r="A9">
            <v>31635201</v>
          </cell>
          <cell r="F9">
            <v>39.114999999999995</v>
          </cell>
        </row>
        <row r="10">
          <cell r="A10">
            <v>34192001</v>
          </cell>
          <cell r="F10">
            <v>39.503799999999998</v>
          </cell>
        </row>
        <row r="11">
          <cell r="A11">
            <v>34194101</v>
          </cell>
          <cell r="F11">
            <v>39.629200000000004</v>
          </cell>
        </row>
        <row r="12">
          <cell r="A12">
            <v>34195001</v>
          </cell>
          <cell r="F12">
            <v>39.389899999999997</v>
          </cell>
        </row>
        <row r="13">
          <cell r="A13">
            <v>34195401</v>
          </cell>
          <cell r="F13">
            <v>39.4512</v>
          </cell>
        </row>
        <row r="14">
          <cell r="A14">
            <v>34195601</v>
          </cell>
          <cell r="F14">
            <v>39.439599999999999</v>
          </cell>
        </row>
        <row r="15">
          <cell r="A15">
            <v>34196500</v>
          </cell>
          <cell r="F15">
            <v>39.5595</v>
          </cell>
        </row>
        <row r="16">
          <cell r="A16">
            <v>34196601</v>
          </cell>
          <cell r="F16">
            <v>39.5593</v>
          </cell>
        </row>
        <row r="17">
          <cell r="A17">
            <v>34197301</v>
          </cell>
          <cell r="F17">
            <v>39.418399999999998</v>
          </cell>
        </row>
        <row r="18">
          <cell r="A18">
            <v>34199201</v>
          </cell>
          <cell r="F18">
            <v>39.653500000000001</v>
          </cell>
        </row>
        <row r="19">
          <cell r="A19">
            <v>34200001</v>
          </cell>
          <cell r="F19">
            <v>39.593899999999998</v>
          </cell>
        </row>
        <row r="20">
          <cell r="A20">
            <v>34200301</v>
          </cell>
          <cell r="F20">
            <v>39.447900000000004</v>
          </cell>
        </row>
        <row r="21">
          <cell r="A21">
            <v>34201601</v>
          </cell>
          <cell r="F21">
            <v>39.460900000000002</v>
          </cell>
        </row>
        <row r="22">
          <cell r="A22">
            <v>34203000</v>
          </cell>
          <cell r="F22">
            <v>39.6614</v>
          </cell>
        </row>
        <row r="23">
          <cell r="A23">
            <v>34203200</v>
          </cell>
          <cell r="F23">
            <v>39.443400000000004</v>
          </cell>
        </row>
        <row r="24">
          <cell r="A24">
            <v>34206801</v>
          </cell>
          <cell r="F24">
            <v>39.461599999999997</v>
          </cell>
        </row>
        <row r="25">
          <cell r="A25">
            <v>34207501</v>
          </cell>
          <cell r="F25">
            <v>39.555</v>
          </cell>
        </row>
        <row r="26">
          <cell r="A26">
            <v>34208301</v>
          </cell>
          <cell r="F26">
            <v>39.515700000000002</v>
          </cell>
        </row>
        <row r="27">
          <cell r="A27">
            <v>34209201</v>
          </cell>
          <cell r="F27">
            <v>39.451899999999995</v>
          </cell>
        </row>
        <row r="28">
          <cell r="A28">
            <v>34209800</v>
          </cell>
          <cell r="F28">
            <v>39.259799999999998</v>
          </cell>
        </row>
        <row r="29">
          <cell r="A29">
            <v>34210001</v>
          </cell>
          <cell r="F29">
            <v>39.558199999999999</v>
          </cell>
        </row>
        <row r="30">
          <cell r="A30">
            <v>34210301</v>
          </cell>
          <cell r="F30">
            <v>39.447099999999999</v>
          </cell>
        </row>
        <row r="31">
          <cell r="A31">
            <v>34212401</v>
          </cell>
          <cell r="F31">
            <v>39.466999999999999</v>
          </cell>
        </row>
        <row r="32">
          <cell r="A32">
            <v>34213200</v>
          </cell>
          <cell r="F32">
            <v>39.372799999999998</v>
          </cell>
        </row>
        <row r="33">
          <cell r="A33">
            <v>34214401</v>
          </cell>
          <cell r="F33">
            <v>39.590299999999999</v>
          </cell>
        </row>
        <row r="34">
          <cell r="A34">
            <v>34214901</v>
          </cell>
          <cell r="F34">
            <v>39.447500000000005</v>
          </cell>
        </row>
        <row r="35">
          <cell r="A35">
            <v>34215101</v>
          </cell>
          <cell r="F35">
            <v>39.4559</v>
          </cell>
        </row>
        <row r="36">
          <cell r="A36">
            <v>34216001</v>
          </cell>
          <cell r="F36">
            <v>39.557099999999998</v>
          </cell>
        </row>
        <row r="37">
          <cell r="A37">
            <v>34216701</v>
          </cell>
          <cell r="F37">
            <v>39.393499999999996</v>
          </cell>
        </row>
        <row r="38">
          <cell r="A38">
            <v>34217200</v>
          </cell>
          <cell r="F38">
            <v>39.553900000000006</v>
          </cell>
        </row>
        <row r="39">
          <cell r="A39">
            <v>34217900</v>
          </cell>
          <cell r="F39">
            <v>39.532299999999999</v>
          </cell>
        </row>
        <row r="40">
          <cell r="A40">
            <v>34221401</v>
          </cell>
          <cell r="F40">
            <v>39.437800000000003</v>
          </cell>
        </row>
        <row r="41">
          <cell r="A41">
            <v>34222101</v>
          </cell>
          <cell r="F41">
            <v>39.145199999999996</v>
          </cell>
        </row>
        <row r="42">
          <cell r="A42">
            <v>34222501</v>
          </cell>
          <cell r="F42">
            <v>39.602199999999996</v>
          </cell>
        </row>
        <row r="43">
          <cell r="A43">
            <v>34222801</v>
          </cell>
          <cell r="F43">
            <v>39.263100000000001</v>
          </cell>
        </row>
        <row r="44">
          <cell r="A44">
            <v>34223400</v>
          </cell>
          <cell r="F44">
            <v>39.250399999999999</v>
          </cell>
        </row>
        <row r="45">
          <cell r="A45">
            <v>34223800</v>
          </cell>
          <cell r="F45">
            <v>39.253900000000002</v>
          </cell>
        </row>
        <row r="46">
          <cell r="A46">
            <v>34225401</v>
          </cell>
          <cell r="F46">
            <v>39.314700000000002</v>
          </cell>
        </row>
        <row r="47">
          <cell r="A47">
            <v>34225501</v>
          </cell>
          <cell r="F47">
            <v>39.2346</v>
          </cell>
        </row>
        <row r="48">
          <cell r="A48">
            <v>34225901</v>
          </cell>
          <cell r="F48">
            <v>39.572800000000001</v>
          </cell>
        </row>
        <row r="49">
          <cell r="A49">
            <v>34226401</v>
          </cell>
          <cell r="F49">
            <v>39.247799999999998</v>
          </cell>
        </row>
        <row r="50">
          <cell r="A50">
            <v>34226800</v>
          </cell>
          <cell r="F50">
            <v>39.256799999999998</v>
          </cell>
        </row>
        <row r="51">
          <cell r="A51">
            <v>34226901</v>
          </cell>
          <cell r="F51">
            <v>39.531399999999998</v>
          </cell>
        </row>
        <row r="52">
          <cell r="A52">
            <v>34227101</v>
          </cell>
          <cell r="F52">
            <v>39.509</v>
          </cell>
        </row>
        <row r="53">
          <cell r="A53">
            <v>34227200</v>
          </cell>
          <cell r="F53">
            <v>39.456800000000001</v>
          </cell>
        </row>
        <row r="54">
          <cell r="A54">
            <v>34227601</v>
          </cell>
          <cell r="F54">
            <v>39.652200000000001</v>
          </cell>
        </row>
        <row r="55">
          <cell r="A55">
            <v>34228001</v>
          </cell>
          <cell r="F55">
            <v>39.536200000000001</v>
          </cell>
        </row>
        <row r="56">
          <cell r="A56">
            <v>34228300</v>
          </cell>
          <cell r="F56">
            <v>39.250399999999999</v>
          </cell>
        </row>
        <row r="57">
          <cell r="A57">
            <v>34228400</v>
          </cell>
          <cell r="F57">
            <v>39.259299999999996</v>
          </cell>
        </row>
        <row r="58">
          <cell r="A58">
            <v>34231001</v>
          </cell>
          <cell r="F58">
            <v>39.586200000000005</v>
          </cell>
        </row>
        <row r="59">
          <cell r="A59">
            <v>34231201</v>
          </cell>
          <cell r="F59">
            <v>39.5246</v>
          </cell>
        </row>
        <row r="60">
          <cell r="A60">
            <v>34233001</v>
          </cell>
          <cell r="F60">
            <v>39.601699999999994</v>
          </cell>
        </row>
        <row r="61">
          <cell r="A61">
            <v>34235001</v>
          </cell>
          <cell r="F61">
            <v>39.310699999999997</v>
          </cell>
        </row>
        <row r="62">
          <cell r="A62">
            <v>34235101</v>
          </cell>
          <cell r="F62">
            <v>39.311100000000003</v>
          </cell>
        </row>
        <row r="63">
          <cell r="A63">
            <v>34235201</v>
          </cell>
          <cell r="F63">
            <v>39.298200000000001</v>
          </cell>
        </row>
        <row r="64">
          <cell r="A64">
            <v>34235301</v>
          </cell>
          <cell r="F64">
            <v>39.649299999999997</v>
          </cell>
        </row>
        <row r="65">
          <cell r="A65">
            <v>34235501</v>
          </cell>
          <cell r="F65">
            <v>39.557000000000002</v>
          </cell>
        </row>
        <row r="66">
          <cell r="A66">
            <v>34236901</v>
          </cell>
          <cell r="F66">
            <v>39.484000000000002</v>
          </cell>
        </row>
        <row r="67">
          <cell r="A67">
            <v>34237001</v>
          </cell>
          <cell r="F67">
            <v>39.531499999999994</v>
          </cell>
        </row>
        <row r="68">
          <cell r="A68">
            <v>34237201</v>
          </cell>
          <cell r="F68">
            <v>39.314599999999999</v>
          </cell>
        </row>
        <row r="69">
          <cell r="A69">
            <v>34237801</v>
          </cell>
          <cell r="F69">
            <v>39.4054</v>
          </cell>
        </row>
        <row r="70">
          <cell r="A70">
            <v>34238000</v>
          </cell>
          <cell r="F70">
            <v>39.569100000000006</v>
          </cell>
        </row>
        <row r="71">
          <cell r="A71">
            <v>34239501</v>
          </cell>
          <cell r="F71">
            <v>39.159500000000001</v>
          </cell>
        </row>
        <row r="72">
          <cell r="A72">
            <v>34239901</v>
          </cell>
          <cell r="F72">
            <v>39.154300000000006</v>
          </cell>
        </row>
        <row r="73">
          <cell r="A73">
            <v>34240403</v>
          </cell>
          <cell r="F73">
            <v>39.219799999999999</v>
          </cell>
        </row>
        <row r="74">
          <cell r="A74">
            <v>34241401</v>
          </cell>
          <cell r="F74">
            <v>39.457000000000001</v>
          </cell>
        </row>
        <row r="75">
          <cell r="A75">
            <v>34241500</v>
          </cell>
          <cell r="F75">
            <v>39.297699999999999</v>
          </cell>
        </row>
        <row r="76">
          <cell r="A76">
            <v>34242001</v>
          </cell>
          <cell r="F76">
            <v>39.156299999999995</v>
          </cell>
        </row>
        <row r="77">
          <cell r="A77">
            <v>34242101</v>
          </cell>
          <cell r="F77">
            <v>39.310199999999995</v>
          </cell>
        </row>
        <row r="78">
          <cell r="A78">
            <v>34242200</v>
          </cell>
          <cell r="F78">
            <v>39.156999999999996</v>
          </cell>
        </row>
        <row r="79">
          <cell r="A79">
            <v>34242301</v>
          </cell>
          <cell r="F79">
            <v>39.502299999999998</v>
          </cell>
        </row>
        <row r="80">
          <cell r="A80">
            <v>34243401</v>
          </cell>
          <cell r="F80">
            <v>39.217799999999997</v>
          </cell>
        </row>
        <row r="81">
          <cell r="A81">
            <v>34243800</v>
          </cell>
          <cell r="F81">
            <v>39.261099999999999</v>
          </cell>
        </row>
        <row r="82">
          <cell r="A82">
            <v>34244601</v>
          </cell>
          <cell r="F82">
            <v>39.258000000000003</v>
          </cell>
        </row>
        <row r="83">
          <cell r="A83">
            <v>34244701</v>
          </cell>
          <cell r="F83">
            <v>39.159399999999998</v>
          </cell>
        </row>
        <row r="84">
          <cell r="A84">
            <v>34244801</v>
          </cell>
          <cell r="F84">
            <v>39.160800000000002</v>
          </cell>
        </row>
        <row r="85">
          <cell r="A85">
            <v>34244901</v>
          </cell>
          <cell r="F85">
            <v>39.309899999999999</v>
          </cell>
        </row>
        <row r="86">
          <cell r="A86">
            <v>34245201</v>
          </cell>
          <cell r="F86">
            <v>39.2119</v>
          </cell>
        </row>
        <row r="87">
          <cell r="A87">
            <v>34245801</v>
          </cell>
          <cell r="F87">
            <v>39.155000000000001</v>
          </cell>
        </row>
        <row r="88">
          <cell r="A88">
            <v>34245900</v>
          </cell>
          <cell r="F88">
            <v>39.520299999999999</v>
          </cell>
        </row>
        <row r="89">
          <cell r="A89">
            <v>34246201</v>
          </cell>
          <cell r="F89">
            <v>39.1601</v>
          </cell>
        </row>
        <row r="90">
          <cell r="A90">
            <v>34246301</v>
          </cell>
          <cell r="F90">
            <v>39.157900000000005</v>
          </cell>
        </row>
        <row r="91">
          <cell r="A91">
            <v>34246501</v>
          </cell>
          <cell r="F91">
            <v>39.157900000000005</v>
          </cell>
        </row>
        <row r="92">
          <cell r="A92">
            <v>34246700</v>
          </cell>
          <cell r="F92">
            <v>39.217599999999997</v>
          </cell>
        </row>
        <row r="93">
          <cell r="A93">
            <v>34246901</v>
          </cell>
          <cell r="F93">
            <v>39.159800000000004</v>
          </cell>
        </row>
        <row r="94">
          <cell r="A94">
            <v>34248300</v>
          </cell>
          <cell r="F94">
            <v>39.1571</v>
          </cell>
        </row>
        <row r="95">
          <cell r="A95">
            <v>34248601</v>
          </cell>
          <cell r="F95">
            <v>39.220199999999998</v>
          </cell>
        </row>
        <row r="96">
          <cell r="A96">
            <v>34248701</v>
          </cell>
          <cell r="F96">
            <v>39.218700000000005</v>
          </cell>
        </row>
        <row r="97">
          <cell r="A97">
            <v>34249700</v>
          </cell>
          <cell r="F97">
            <v>39.5261</v>
          </cell>
        </row>
        <row r="98">
          <cell r="A98">
            <v>34249900</v>
          </cell>
          <cell r="F98">
            <v>39.309799999999996</v>
          </cell>
        </row>
        <row r="99">
          <cell r="A99">
            <v>34250001</v>
          </cell>
          <cell r="F99">
            <v>39.2211</v>
          </cell>
        </row>
        <row r="100">
          <cell r="A100">
            <v>34250100</v>
          </cell>
          <cell r="F100">
            <v>39.219200000000001</v>
          </cell>
        </row>
        <row r="101">
          <cell r="A101">
            <v>34250201</v>
          </cell>
          <cell r="F101">
            <v>39.159300000000002</v>
          </cell>
        </row>
        <row r="102">
          <cell r="A102">
            <v>34250301</v>
          </cell>
          <cell r="F102">
            <v>39.219099999999997</v>
          </cell>
        </row>
        <row r="103">
          <cell r="A103">
            <v>34250701</v>
          </cell>
          <cell r="F103">
            <v>39.220199999999998</v>
          </cell>
        </row>
        <row r="104">
          <cell r="A104">
            <v>34250800</v>
          </cell>
          <cell r="F104">
            <v>39.158699999999996</v>
          </cell>
        </row>
        <row r="105">
          <cell r="A105">
            <v>34251501</v>
          </cell>
          <cell r="F105">
            <v>39.155700000000003</v>
          </cell>
        </row>
        <row r="106">
          <cell r="A106">
            <v>34252000</v>
          </cell>
          <cell r="F106">
            <v>39.2166</v>
          </cell>
        </row>
        <row r="107">
          <cell r="A107">
            <v>34252100</v>
          </cell>
          <cell r="F107">
            <v>39.257800000000003</v>
          </cell>
        </row>
        <row r="108">
          <cell r="A108">
            <v>34252401</v>
          </cell>
          <cell r="F108">
            <v>39.262699999999995</v>
          </cell>
        </row>
        <row r="109">
          <cell r="A109">
            <v>34253401</v>
          </cell>
          <cell r="F109">
            <v>39.263800000000003</v>
          </cell>
        </row>
        <row r="110">
          <cell r="A110">
            <v>34253501</v>
          </cell>
          <cell r="F110">
            <v>39.487200000000001</v>
          </cell>
        </row>
        <row r="111">
          <cell r="A111">
            <v>34254000</v>
          </cell>
          <cell r="F111">
            <v>39.503700000000002</v>
          </cell>
        </row>
        <row r="112">
          <cell r="A112">
            <v>34254401</v>
          </cell>
          <cell r="F112">
            <v>39.258599999999994</v>
          </cell>
        </row>
        <row r="113">
          <cell r="A113">
            <v>34254700</v>
          </cell>
          <cell r="F113">
            <v>39.164299999999997</v>
          </cell>
        </row>
        <row r="114">
          <cell r="A114">
            <v>34254800</v>
          </cell>
          <cell r="F114">
            <v>39.159300000000002</v>
          </cell>
        </row>
        <row r="115">
          <cell r="A115">
            <v>34254901</v>
          </cell>
          <cell r="F115">
            <v>39.527999999999999</v>
          </cell>
        </row>
        <row r="116">
          <cell r="A116">
            <v>34255301</v>
          </cell>
          <cell r="F116">
            <v>39.157900000000005</v>
          </cell>
        </row>
        <row r="117">
          <cell r="A117">
            <v>34255900</v>
          </cell>
          <cell r="F117">
            <v>39.607100000000003</v>
          </cell>
        </row>
        <row r="118">
          <cell r="A118">
            <v>34258500</v>
          </cell>
          <cell r="F118">
            <v>39.653099999999995</v>
          </cell>
        </row>
        <row r="119">
          <cell r="A119">
            <v>34261701</v>
          </cell>
          <cell r="F119">
            <v>39.546999999999997</v>
          </cell>
        </row>
        <row r="120">
          <cell r="A120">
            <v>34262101</v>
          </cell>
          <cell r="F120">
            <v>39.542300000000004</v>
          </cell>
        </row>
        <row r="121">
          <cell r="A121">
            <v>34262300</v>
          </cell>
          <cell r="F121">
            <v>39.556699999999999</v>
          </cell>
        </row>
        <row r="122">
          <cell r="A122">
            <v>34263101</v>
          </cell>
          <cell r="F122">
            <v>39.538700000000006</v>
          </cell>
        </row>
        <row r="123">
          <cell r="A123">
            <v>34263400</v>
          </cell>
          <cell r="F123">
            <v>39.5488</v>
          </cell>
        </row>
        <row r="124">
          <cell r="A124">
            <v>34264501</v>
          </cell>
          <cell r="F124">
            <v>39.547400000000003</v>
          </cell>
        </row>
        <row r="125">
          <cell r="A125">
            <v>34265201</v>
          </cell>
          <cell r="F125">
            <v>39.358900000000006</v>
          </cell>
        </row>
        <row r="126">
          <cell r="A126">
            <v>34266001</v>
          </cell>
          <cell r="F126">
            <v>39.295499999999997</v>
          </cell>
        </row>
        <row r="127">
          <cell r="A127">
            <v>34266401</v>
          </cell>
          <cell r="F127">
            <v>39.564</v>
          </cell>
        </row>
        <row r="128">
          <cell r="A128">
            <v>34268201</v>
          </cell>
          <cell r="F128">
            <v>39.542300000000004</v>
          </cell>
        </row>
        <row r="129">
          <cell r="A129">
            <v>34268601</v>
          </cell>
          <cell r="F129">
            <v>39.547699999999999</v>
          </cell>
        </row>
        <row r="130">
          <cell r="A130">
            <v>34269801</v>
          </cell>
          <cell r="F130">
            <v>39.564799999999998</v>
          </cell>
        </row>
        <row r="131">
          <cell r="A131">
            <v>34272101</v>
          </cell>
          <cell r="F131">
            <v>39.554199999999994</v>
          </cell>
        </row>
        <row r="132">
          <cell r="A132">
            <v>34273601</v>
          </cell>
          <cell r="F132">
            <v>39.545900000000003</v>
          </cell>
        </row>
        <row r="133">
          <cell r="A133">
            <v>34275700</v>
          </cell>
          <cell r="F133">
            <v>39.554899999999996</v>
          </cell>
        </row>
        <row r="134">
          <cell r="A134">
            <v>34275900</v>
          </cell>
          <cell r="F134">
            <v>39.5578</v>
          </cell>
        </row>
        <row r="135">
          <cell r="A135">
            <v>34276601</v>
          </cell>
          <cell r="F135">
            <v>39.519600000000004</v>
          </cell>
        </row>
        <row r="136">
          <cell r="A136">
            <v>34277101</v>
          </cell>
          <cell r="F136">
            <v>39.553199999999997</v>
          </cell>
        </row>
        <row r="137">
          <cell r="A137">
            <v>34278801</v>
          </cell>
          <cell r="F137">
            <v>39.396800000000006</v>
          </cell>
        </row>
        <row r="138">
          <cell r="A138">
            <v>34279801</v>
          </cell>
          <cell r="F138">
            <v>39.558599999999998</v>
          </cell>
        </row>
        <row r="139">
          <cell r="A139">
            <v>34280101</v>
          </cell>
          <cell r="F139">
            <v>39.534100000000002</v>
          </cell>
        </row>
        <row r="140">
          <cell r="A140">
            <v>34281100</v>
          </cell>
          <cell r="F140">
            <v>39.559600000000003</v>
          </cell>
        </row>
        <row r="141">
          <cell r="A141">
            <v>34281501</v>
          </cell>
          <cell r="F141">
            <v>39.638600000000004</v>
          </cell>
        </row>
        <row r="142">
          <cell r="A142">
            <v>34281801</v>
          </cell>
          <cell r="F142">
            <v>39.574800000000003</v>
          </cell>
        </row>
        <row r="143">
          <cell r="A143">
            <v>34282801</v>
          </cell>
          <cell r="F143">
            <v>39.476400000000005</v>
          </cell>
        </row>
        <row r="144">
          <cell r="A144">
            <v>34283001</v>
          </cell>
          <cell r="F144">
            <v>39.603300000000004</v>
          </cell>
        </row>
        <row r="145">
          <cell r="A145">
            <v>34283401</v>
          </cell>
          <cell r="F145">
            <v>39.476400000000005</v>
          </cell>
        </row>
        <row r="146">
          <cell r="A146">
            <v>34286401</v>
          </cell>
          <cell r="F146">
            <v>39.500900000000001</v>
          </cell>
        </row>
        <row r="147">
          <cell r="A147">
            <v>34286501</v>
          </cell>
          <cell r="F147">
            <v>39.560400000000001</v>
          </cell>
        </row>
        <row r="148">
          <cell r="A148">
            <v>34286801</v>
          </cell>
          <cell r="F148">
            <v>39.564</v>
          </cell>
        </row>
        <row r="149">
          <cell r="A149">
            <v>34288601</v>
          </cell>
          <cell r="F149">
            <v>39.509900000000002</v>
          </cell>
        </row>
        <row r="150">
          <cell r="A150">
            <v>34289501</v>
          </cell>
          <cell r="F150">
            <v>39.435299999999998</v>
          </cell>
        </row>
        <row r="151">
          <cell r="A151">
            <v>34290101</v>
          </cell>
          <cell r="F151">
            <v>39.593800000000002</v>
          </cell>
        </row>
        <row r="152">
          <cell r="A152">
            <v>34292301</v>
          </cell>
          <cell r="F152">
            <v>39.433900000000001</v>
          </cell>
        </row>
        <row r="153">
          <cell r="A153">
            <v>34292700</v>
          </cell>
          <cell r="F153">
            <v>39.551600000000001</v>
          </cell>
        </row>
        <row r="154">
          <cell r="A154">
            <v>34292900</v>
          </cell>
          <cell r="F154">
            <v>39.538900000000005</v>
          </cell>
        </row>
        <row r="155">
          <cell r="A155">
            <v>34292903</v>
          </cell>
          <cell r="F155">
            <v>39.592099999999995</v>
          </cell>
        </row>
        <row r="156">
          <cell r="A156">
            <v>34293701</v>
          </cell>
          <cell r="F156">
            <v>39.530099999999997</v>
          </cell>
        </row>
        <row r="157">
          <cell r="A157">
            <v>34293900</v>
          </cell>
          <cell r="F157">
            <v>39.609400000000001</v>
          </cell>
        </row>
        <row r="158">
          <cell r="A158">
            <v>34294301</v>
          </cell>
          <cell r="F158">
            <v>39.637300000000003</v>
          </cell>
        </row>
        <row r="159">
          <cell r="A159">
            <v>34294801</v>
          </cell>
          <cell r="F159">
            <v>39.596199999999996</v>
          </cell>
        </row>
        <row r="160">
          <cell r="A160">
            <v>34295301</v>
          </cell>
          <cell r="F160">
            <v>39.522199999999998</v>
          </cell>
        </row>
        <row r="161">
          <cell r="A161">
            <v>34295500</v>
          </cell>
          <cell r="F161">
            <v>39.643299999999996</v>
          </cell>
        </row>
        <row r="162">
          <cell r="A162">
            <v>34295601</v>
          </cell>
          <cell r="F162">
            <v>39.554600000000001</v>
          </cell>
        </row>
        <row r="163">
          <cell r="A163">
            <v>34296101</v>
          </cell>
          <cell r="F163">
            <v>39.593800000000002</v>
          </cell>
        </row>
        <row r="164">
          <cell r="A164">
            <v>34296401</v>
          </cell>
          <cell r="F164">
            <v>39.594699999999996</v>
          </cell>
        </row>
        <row r="165">
          <cell r="A165">
            <v>34296500</v>
          </cell>
          <cell r="F165">
            <v>39.540899999999993</v>
          </cell>
        </row>
        <row r="166">
          <cell r="A166">
            <v>34297301</v>
          </cell>
          <cell r="F166">
            <v>39.638300000000001</v>
          </cell>
        </row>
        <row r="167">
          <cell r="A167">
            <v>34297700</v>
          </cell>
          <cell r="F167">
            <v>39.585799999999999</v>
          </cell>
        </row>
        <row r="168">
          <cell r="A168">
            <v>34297801</v>
          </cell>
          <cell r="F168">
            <v>39.637</v>
          </cell>
        </row>
        <row r="169">
          <cell r="A169">
            <v>34297901</v>
          </cell>
          <cell r="F169">
            <v>39.579099999999997</v>
          </cell>
        </row>
        <row r="170">
          <cell r="A170">
            <v>34299101</v>
          </cell>
          <cell r="F170">
            <v>39.6402</v>
          </cell>
        </row>
        <row r="171">
          <cell r="A171">
            <v>34299501</v>
          </cell>
          <cell r="F171">
            <v>39.6004</v>
          </cell>
        </row>
        <row r="172">
          <cell r="A172">
            <v>34299601</v>
          </cell>
          <cell r="F172">
            <v>39.621600000000001</v>
          </cell>
        </row>
        <row r="173">
          <cell r="A173">
            <v>34300101</v>
          </cell>
          <cell r="F173">
            <v>39.590399999999995</v>
          </cell>
        </row>
        <row r="174">
          <cell r="A174">
            <v>34300700</v>
          </cell>
          <cell r="F174">
            <v>39.620100000000001</v>
          </cell>
        </row>
        <row r="175">
          <cell r="A175">
            <v>34301101</v>
          </cell>
          <cell r="F175">
            <v>39.610800000000005</v>
          </cell>
        </row>
        <row r="176">
          <cell r="A176">
            <v>34301201</v>
          </cell>
          <cell r="F176">
            <v>39.7971</v>
          </cell>
        </row>
        <row r="177">
          <cell r="A177">
            <v>34302201</v>
          </cell>
          <cell r="F177">
            <v>39.668399999999998</v>
          </cell>
        </row>
        <row r="178">
          <cell r="A178">
            <v>34303401</v>
          </cell>
          <cell r="F178">
            <v>39.584099999999999</v>
          </cell>
        </row>
        <row r="179">
          <cell r="A179">
            <v>34303501</v>
          </cell>
          <cell r="F179">
            <v>39.527999999999999</v>
          </cell>
        </row>
        <row r="180">
          <cell r="A180">
            <v>34303801</v>
          </cell>
          <cell r="F180">
            <v>39.549500000000002</v>
          </cell>
        </row>
        <row r="181">
          <cell r="A181">
            <v>34304000</v>
          </cell>
          <cell r="F181">
            <v>39.618000000000002</v>
          </cell>
        </row>
        <row r="182">
          <cell r="A182">
            <v>34304801</v>
          </cell>
          <cell r="F182">
            <v>39.5077</v>
          </cell>
        </row>
        <row r="183">
          <cell r="A183">
            <v>34305201</v>
          </cell>
          <cell r="F183">
            <v>39.380199999999995</v>
          </cell>
        </row>
        <row r="184">
          <cell r="A184">
            <v>34305801</v>
          </cell>
          <cell r="F184">
            <v>39.587400000000002</v>
          </cell>
        </row>
        <row r="185">
          <cell r="A185">
            <v>34306301</v>
          </cell>
          <cell r="F185">
            <v>39.5824</v>
          </cell>
        </row>
        <row r="186">
          <cell r="A186">
            <v>34306400</v>
          </cell>
          <cell r="F186">
            <v>39.554400000000001</v>
          </cell>
        </row>
        <row r="187">
          <cell r="A187">
            <v>34306601</v>
          </cell>
          <cell r="F187">
            <v>39.524299999999997</v>
          </cell>
        </row>
        <row r="188">
          <cell r="A188">
            <v>34307701</v>
          </cell>
          <cell r="F188">
            <v>39.671300000000002</v>
          </cell>
        </row>
        <row r="189">
          <cell r="A189">
            <v>34308600</v>
          </cell>
          <cell r="F189">
            <v>39.5899</v>
          </cell>
        </row>
        <row r="190">
          <cell r="A190">
            <v>34308700</v>
          </cell>
          <cell r="F190">
            <v>39.645199999999996</v>
          </cell>
        </row>
        <row r="191">
          <cell r="A191">
            <v>34309101</v>
          </cell>
          <cell r="F191">
            <v>39.641100000000002</v>
          </cell>
        </row>
        <row r="192">
          <cell r="A192">
            <v>34309400</v>
          </cell>
          <cell r="F192">
            <v>39.641299999999994</v>
          </cell>
        </row>
        <row r="193">
          <cell r="A193">
            <v>34309801</v>
          </cell>
          <cell r="F193">
            <v>39.634399999999999</v>
          </cell>
        </row>
        <row r="194">
          <cell r="A194">
            <v>34310000</v>
          </cell>
          <cell r="F194">
            <v>39.528800000000004</v>
          </cell>
        </row>
        <row r="195">
          <cell r="A195">
            <v>34310301</v>
          </cell>
          <cell r="F195">
            <v>39.568899999999999</v>
          </cell>
        </row>
        <row r="196">
          <cell r="A196">
            <v>34310701</v>
          </cell>
          <cell r="F196">
            <v>39.553699999999999</v>
          </cell>
        </row>
        <row r="197">
          <cell r="A197">
            <v>34310901</v>
          </cell>
          <cell r="F197">
            <v>39.591900000000003</v>
          </cell>
        </row>
        <row r="198">
          <cell r="A198">
            <v>34311101</v>
          </cell>
          <cell r="F198">
            <v>39.475999999999999</v>
          </cell>
        </row>
        <row r="199">
          <cell r="A199">
            <v>34311301</v>
          </cell>
          <cell r="F199">
            <v>39.642600000000002</v>
          </cell>
        </row>
        <row r="200">
          <cell r="A200">
            <v>34311601</v>
          </cell>
          <cell r="F200">
            <v>39.592299999999994</v>
          </cell>
        </row>
        <row r="201">
          <cell r="A201">
            <v>34313601</v>
          </cell>
          <cell r="F201">
            <v>39.463799999999999</v>
          </cell>
        </row>
        <row r="202">
          <cell r="A202">
            <v>34314301</v>
          </cell>
          <cell r="F202">
            <v>39.452300000000001</v>
          </cell>
        </row>
        <row r="203">
          <cell r="A203">
            <v>34315301</v>
          </cell>
          <cell r="F203">
            <v>39.444699999999997</v>
          </cell>
        </row>
        <row r="204">
          <cell r="A204">
            <v>34316501</v>
          </cell>
          <cell r="F204">
            <v>39.298000000000002</v>
          </cell>
        </row>
        <row r="205">
          <cell r="A205">
            <v>34316801</v>
          </cell>
          <cell r="F205">
            <v>39.448999999999998</v>
          </cell>
        </row>
        <row r="206">
          <cell r="A206">
            <v>34321101</v>
          </cell>
          <cell r="F206">
            <v>39.587200000000003</v>
          </cell>
        </row>
        <row r="207">
          <cell r="A207">
            <v>34322101</v>
          </cell>
          <cell r="F207">
            <v>39.567900000000002</v>
          </cell>
        </row>
        <row r="208">
          <cell r="A208">
            <v>34324201</v>
          </cell>
          <cell r="F208">
            <v>39.5488</v>
          </cell>
        </row>
        <row r="209">
          <cell r="A209">
            <v>34324501</v>
          </cell>
          <cell r="F209">
            <v>39.560400000000001</v>
          </cell>
        </row>
        <row r="210">
          <cell r="A210">
            <v>34325800</v>
          </cell>
          <cell r="F210">
            <v>39.588699999999996</v>
          </cell>
        </row>
        <row r="211">
          <cell r="A211">
            <v>34325900</v>
          </cell>
          <cell r="F211">
            <v>39.5045</v>
          </cell>
        </row>
        <row r="212">
          <cell r="A212">
            <v>34326201</v>
          </cell>
          <cell r="F212">
            <v>39.633000000000003</v>
          </cell>
        </row>
        <row r="213">
          <cell r="A213">
            <v>34327200</v>
          </cell>
          <cell r="F213">
            <v>39.515000000000001</v>
          </cell>
        </row>
        <row r="214">
          <cell r="A214">
            <v>34327301</v>
          </cell>
          <cell r="F214">
            <v>39.4923</v>
          </cell>
        </row>
        <row r="215">
          <cell r="A215">
            <v>34328301</v>
          </cell>
          <cell r="F215">
            <v>39.548300000000005</v>
          </cell>
        </row>
        <row r="216">
          <cell r="A216">
            <v>34328401</v>
          </cell>
          <cell r="F216">
            <v>39.553900000000006</v>
          </cell>
        </row>
        <row r="217">
          <cell r="A217">
            <v>34329101</v>
          </cell>
          <cell r="F217">
            <v>39.590299999999999</v>
          </cell>
        </row>
        <row r="218">
          <cell r="A218">
            <v>34330501</v>
          </cell>
          <cell r="F218">
            <v>39.638500000000001</v>
          </cell>
        </row>
        <row r="219">
          <cell r="A219">
            <v>34331901</v>
          </cell>
          <cell r="F219">
            <v>39.6036</v>
          </cell>
        </row>
        <row r="220">
          <cell r="A220">
            <v>34332700</v>
          </cell>
          <cell r="F220">
            <v>39.553199999999997</v>
          </cell>
        </row>
        <row r="221">
          <cell r="A221">
            <v>34333200</v>
          </cell>
          <cell r="F221">
            <v>39.583399999999997</v>
          </cell>
        </row>
        <row r="222">
          <cell r="A222">
            <v>34333401</v>
          </cell>
          <cell r="F222">
            <v>39.599299999999999</v>
          </cell>
        </row>
        <row r="223">
          <cell r="A223">
            <v>34333501</v>
          </cell>
          <cell r="F223">
            <v>39.591000000000001</v>
          </cell>
        </row>
        <row r="224">
          <cell r="A224">
            <v>34335100</v>
          </cell>
          <cell r="F224">
            <v>39.598300000000002</v>
          </cell>
        </row>
        <row r="225">
          <cell r="A225">
            <v>34338500</v>
          </cell>
          <cell r="F225">
            <v>40.0685</v>
          </cell>
        </row>
        <row r="226">
          <cell r="A226">
            <v>34339600</v>
          </cell>
          <cell r="F226">
            <v>40.070599999999999</v>
          </cell>
        </row>
        <row r="227">
          <cell r="A227">
            <v>34339701</v>
          </cell>
          <cell r="F227">
            <v>40.033499999999997</v>
          </cell>
        </row>
        <row r="228">
          <cell r="A228">
            <v>34340401</v>
          </cell>
          <cell r="F228">
            <v>39.805399999999999</v>
          </cell>
        </row>
        <row r="229">
          <cell r="A229">
            <v>34340800</v>
          </cell>
          <cell r="F229">
            <v>39.878900000000002</v>
          </cell>
        </row>
        <row r="230">
          <cell r="A230">
            <v>34341301</v>
          </cell>
          <cell r="F230">
            <v>39.781599999999997</v>
          </cell>
        </row>
        <row r="231">
          <cell r="A231">
            <v>34341901</v>
          </cell>
          <cell r="F231">
            <v>39.941299999999998</v>
          </cell>
        </row>
        <row r="232">
          <cell r="A232">
            <v>34342000</v>
          </cell>
          <cell r="F232">
            <v>39.401400000000002</v>
          </cell>
        </row>
        <row r="233">
          <cell r="A233">
            <v>34342801</v>
          </cell>
          <cell r="F233">
            <v>39.243200000000002</v>
          </cell>
        </row>
        <row r="234">
          <cell r="A234">
            <v>34342900</v>
          </cell>
          <cell r="F234">
            <v>39.331800000000001</v>
          </cell>
        </row>
        <row r="235">
          <cell r="A235">
            <v>34343101</v>
          </cell>
          <cell r="F235">
            <v>39.214400000000005</v>
          </cell>
        </row>
        <row r="236">
          <cell r="A236">
            <v>34343201</v>
          </cell>
          <cell r="F236">
            <v>39.129899999999999</v>
          </cell>
        </row>
        <row r="237">
          <cell r="A237">
            <v>34343701</v>
          </cell>
          <cell r="F237">
            <v>39.218000000000004</v>
          </cell>
        </row>
        <row r="238">
          <cell r="A238">
            <v>34343800</v>
          </cell>
          <cell r="F238">
            <v>39.7712</v>
          </cell>
        </row>
        <row r="239">
          <cell r="A239">
            <v>34343900</v>
          </cell>
          <cell r="F239">
            <v>39.128099999999996</v>
          </cell>
        </row>
        <row r="240">
          <cell r="A240">
            <v>34344200</v>
          </cell>
          <cell r="F240">
            <v>39.125600000000006</v>
          </cell>
        </row>
        <row r="241">
          <cell r="A241">
            <v>34344401</v>
          </cell>
          <cell r="F241">
            <v>39.131999999999998</v>
          </cell>
        </row>
        <row r="242">
          <cell r="A242">
            <v>34345000</v>
          </cell>
          <cell r="F242">
            <v>39.181399999999996</v>
          </cell>
        </row>
        <row r="243">
          <cell r="A243">
            <v>34345100</v>
          </cell>
          <cell r="F243">
            <v>39.491900000000001</v>
          </cell>
        </row>
        <row r="244">
          <cell r="A244">
            <v>34345501</v>
          </cell>
          <cell r="F244">
            <v>39.130099999999999</v>
          </cell>
        </row>
        <row r="245">
          <cell r="A245">
            <v>34345601</v>
          </cell>
          <cell r="F245">
            <v>39.131699999999995</v>
          </cell>
        </row>
        <row r="246">
          <cell r="A246">
            <v>34345700</v>
          </cell>
          <cell r="F246">
            <v>39.470300000000002</v>
          </cell>
        </row>
        <row r="247">
          <cell r="A247">
            <v>34345900</v>
          </cell>
          <cell r="F247">
            <v>39.586799999999997</v>
          </cell>
        </row>
        <row r="248">
          <cell r="A248">
            <v>34346500</v>
          </cell>
          <cell r="F248">
            <v>39.282900000000005</v>
          </cell>
        </row>
        <row r="249">
          <cell r="A249">
            <v>34346601</v>
          </cell>
          <cell r="F249">
            <v>39.222300000000004</v>
          </cell>
        </row>
        <row r="250">
          <cell r="A250">
            <v>34346700</v>
          </cell>
          <cell r="F250">
            <v>39.294799999999995</v>
          </cell>
        </row>
        <row r="251">
          <cell r="A251">
            <v>34347100</v>
          </cell>
          <cell r="F251">
            <v>39.127299999999998</v>
          </cell>
        </row>
        <row r="252">
          <cell r="A252">
            <v>34347301</v>
          </cell>
          <cell r="F252">
            <v>39.420499999999997</v>
          </cell>
        </row>
        <row r="253">
          <cell r="A253">
            <v>34347600</v>
          </cell>
          <cell r="F253">
            <v>39.219700000000003</v>
          </cell>
        </row>
        <row r="254">
          <cell r="A254">
            <v>34348200</v>
          </cell>
          <cell r="F254">
            <v>39.235999999999997</v>
          </cell>
        </row>
        <row r="255">
          <cell r="A255">
            <v>34349200</v>
          </cell>
          <cell r="F255">
            <v>39.2072</v>
          </cell>
        </row>
        <row r="256">
          <cell r="A256">
            <v>34349401</v>
          </cell>
          <cell r="F256">
            <v>39.214199999999998</v>
          </cell>
        </row>
        <row r="257">
          <cell r="A257">
            <v>34349500</v>
          </cell>
          <cell r="F257">
            <v>39.452300000000001</v>
          </cell>
        </row>
        <row r="258">
          <cell r="A258">
            <v>34349700</v>
          </cell>
          <cell r="F258">
            <v>39.268499999999996</v>
          </cell>
        </row>
        <row r="259">
          <cell r="A259">
            <v>34349801</v>
          </cell>
          <cell r="F259">
            <v>39.125100000000003</v>
          </cell>
        </row>
        <row r="260">
          <cell r="A260">
            <v>34350000</v>
          </cell>
          <cell r="F260">
            <v>39.365200000000002</v>
          </cell>
        </row>
        <row r="261">
          <cell r="A261">
            <v>34350201</v>
          </cell>
          <cell r="F261">
            <v>39.72</v>
          </cell>
        </row>
        <row r="262">
          <cell r="A262">
            <v>34350301</v>
          </cell>
          <cell r="F262">
            <v>39.234099999999998</v>
          </cell>
        </row>
        <row r="263">
          <cell r="A263">
            <v>34350401</v>
          </cell>
          <cell r="F263">
            <v>39.234499999999997</v>
          </cell>
        </row>
        <row r="264">
          <cell r="A264">
            <v>34350801</v>
          </cell>
          <cell r="F264">
            <v>39.129200000000004</v>
          </cell>
        </row>
        <row r="265">
          <cell r="A265">
            <v>34351202</v>
          </cell>
          <cell r="F265">
            <v>39.130600000000001</v>
          </cell>
        </row>
        <row r="266">
          <cell r="A266">
            <v>34351301</v>
          </cell>
          <cell r="F266">
            <v>39.131100000000004</v>
          </cell>
        </row>
        <row r="267">
          <cell r="A267">
            <v>34351400</v>
          </cell>
          <cell r="F267">
            <v>39.187199999999997</v>
          </cell>
        </row>
        <row r="268">
          <cell r="A268">
            <v>34351500</v>
          </cell>
          <cell r="F268">
            <v>39.4572</v>
          </cell>
        </row>
        <row r="269">
          <cell r="A269">
            <v>34352300</v>
          </cell>
          <cell r="F269">
            <v>39.234499999999997</v>
          </cell>
        </row>
        <row r="270">
          <cell r="A270">
            <v>34352601</v>
          </cell>
          <cell r="F270">
            <v>39.130400000000002</v>
          </cell>
        </row>
        <row r="271">
          <cell r="A271">
            <v>34352901</v>
          </cell>
          <cell r="F271">
            <v>39.127800000000001</v>
          </cell>
        </row>
        <row r="272">
          <cell r="A272">
            <v>34353200</v>
          </cell>
          <cell r="F272">
            <v>39.264899999999997</v>
          </cell>
        </row>
        <row r="273">
          <cell r="A273">
            <v>34353300</v>
          </cell>
          <cell r="F273">
            <v>39.234999999999999</v>
          </cell>
        </row>
        <row r="274">
          <cell r="A274">
            <v>34353400</v>
          </cell>
          <cell r="F274">
            <v>39.178699999999999</v>
          </cell>
        </row>
        <row r="275">
          <cell r="A275">
            <v>34354300</v>
          </cell>
          <cell r="F275">
            <v>39.470300000000002</v>
          </cell>
        </row>
        <row r="276">
          <cell r="A276">
            <v>34354400</v>
          </cell>
          <cell r="F276">
            <v>39.366300000000003</v>
          </cell>
        </row>
        <row r="277">
          <cell r="A277">
            <v>34354500</v>
          </cell>
          <cell r="F277">
            <v>39.744</v>
          </cell>
        </row>
        <row r="278">
          <cell r="A278">
            <v>34354700</v>
          </cell>
          <cell r="F278">
            <v>39.234400000000001</v>
          </cell>
        </row>
        <row r="279">
          <cell r="A279">
            <v>34354800</v>
          </cell>
          <cell r="F279">
            <v>39.127800000000001</v>
          </cell>
        </row>
        <row r="280">
          <cell r="A280">
            <v>34355500</v>
          </cell>
          <cell r="F280">
            <v>39.178600000000003</v>
          </cell>
        </row>
        <row r="281">
          <cell r="A281">
            <v>34355700</v>
          </cell>
          <cell r="F281">
            <v>39.130600000000001</v>
          </cell>
        </row>
        <row r="282">
          <cell r="A282">
            <v>34355800</v>
          </cell>
          <cell r="F282">
            <v>39.215199999999996</v>
          </cell>
        </row>
        <row r="283">
          <cell r="A283">
            <v>34355900</v>
          </cell>
          <cell r="F283">
            <v>39.149799999999999</v>
          </cell>
        </row>
        <row r="284">
          <cell r="A284">
            <v>34356301</v>
          </cell>
          <cell r="F284">
            <v>39.129100000000001</v>
          </cell>
        </row>
        <row r="285">
          <cell r="A285">
            <v>34356601</v>
          </cell>
          <cell r="F285">
            <v>39.130400000000002</v>
          </cell>
        </row>
        <row r="286">
          <cell r="A286">
            <v>34356901</v>
          </cell>
          <cell r="F286">
            <v>39.594699999999996</v>
          </cell>
        </row>
        <row r="287">
          <cell r="A287">
            <v>34357001</v>
          </cell>
          <cell r="F287">
            <v>39.595400000000005</v>
          </cell>
        </row>
        <row r="288">
          <cell r="A288">
            <v>34357101</v>
          </cell>
          <cell r="F288">
            <v>39.023899999999998</v>
          </cell>
        </row>
        <row r="289">
          <cell r="A289">
            <v>34357301</v>
          </cell>
          <cell r="F289">
            <v>39.601799999999997</v>
          </cell>
        </row>
        <row r="290">
          <cell r="A290">
            <v>34357501</v>
          </cell>
          <cell r="F290">
            <v>39.608499999999999</v>
          </cell>
        </row>
        <row r="291">
          <cell r="A291">
            <v>34357900</v>
          </cell>
          <cell r="F291">
            <v>39.578500000000005</v>
          </cell>
        </row>
        <row r="292">
          <cell r="A292">
            <v>34359401</v>
          </cell>
          <cell r="F292">
            <v>39.368400000000001</v>
          </cell>
        </row>
        <row r="293">
          <cell r="A293">
            <v>34360001</v>
          </cell>
          <cell r="F293">
            <v>39.128599999999999</v>
          </cell>
        </row>
        <row r="294">
          <cell r="A294">
            <v>34360101</v>
          </cell>
          <cell r="F294">
            <v>39.588799999999999</v>
          </cell>
        </row>
        <row r="295">
          <cell r="A295">
            <v>34360501</v>
          </cell>
          <cell r="F295">
            <v>39.651600000000002</v>
          </cell>
        </row>
        <row r="296">
          <cell r="A296">
            <v>34360700</v>
          </cell>
          <cell r="F296">
            <v>39.474599999999995</v>
          </cell>
        </row>
        <row r="297">
          <cell r="A297">
            <v>34360901</v>
          </cell>
          <cell r="F297">
            <v>39.5732</v>
          </cell>
        </row>
        <row r="298">
          <cell r="A298">
            <v>34361400</v>
          </cell>
          <cell r="F298">
            <v>39.578600000000002</v>
          </cell>
        </row>
        <row r="299">
          <cell r="A299">
            <v>34361701</v>
          </cell>
          <cell r="F299">
            <v>39.5777</v>
          </cell>
        </row>
        <row r="300">
          <cell r="A300">
            <v>34361801</v>
          </cell>
          <cell r="F300">
            <v>39.602199999999996</v>
          </cell>
        </row>
        <row r="301">
          <cell r="A301">
            <v>34362101</v>
          </cell>
          <cell r="F301">
            <v>39.131500000000003</v>
          </cell>
        </row>
        <row r="302">
          <cell r="A302">
            <v>34362701</v>
          </cell>
          <cell r="F302">
            <v>39.211299999999994</v>
          </cell>
        </row>
        <row r="303">
          <cell r="A303">
            <v>34363001</v>
          </cell>
          <cell r="F303">
            <v>39.364600000000003</v>
          </cell>
        </row>
        <row r="304">
          <cell r="A304">
            <v>34363100</v>
          </cell>
          <cell r="F304">
            <v>39.566600000000001</v>
          </cell>
        </row>
        <row r="305">
          <cell r="A305">
            <v>34363200</v>
          </cell>
          <cell r="F305">
            <v>39.587700000000005</v>
          </cell>
        </row>
        <row r="306">
          <cell r="A306">
            <v>34364100</v>
          </cell>
          <cell r="F306">
            <v>39.488299999999995</v>
          </cell>
        </row>
        <row r="307">
          <cell r="A307">
            <v>34366100</v>
          </cell>
          <cell r="F307">
            <v>39.585000000000001</v>
          </cell>
        </row>
        <row r="308">
          <cell r="A308">
            <v>34366401</v>
          </cell>
          <cell r="F308">
            <v>39.590599999999995</v>
          </cell>
        </row>
        <row r="309">
          <cell r="A309">
            <v>34366601</v>
          </cell>
          <cell r="F309">
            <v>39.129100000000001</v>
          </cell>
        </row>
        <row r="310">
          <cell r="A310">
            <v>34366701</v>
          </cell>
          <cell r="F310">
            <v>39.367600000000003</v>
          </cell>
        </row>
        <row r="311">
          <cell r="A311">
            <v>34366801</v>
          </cell>
          <cell r="F311">
            <v>39.128</v>
          </cell>
        </row>
        <row r="312">
          <cell r="A312">
            <v>34368400</v>
          </cell>
          <cell r="F312">
            <v>39.568800000000003</v>
          </cell>
        </row>
        <row r="313">
          <cell r="A313">
            <v>34368701</v>
          </cell>
          <cell r="F313">
            <v>39.554699999999997</v>
          </cell>
        </row>
        <row r="314">
          <cell r="A314">
            <v>34369000</v>
          </cell>
          <cell r="F314">
            <v>39.615200000000002</v>
          </cell>
        </row>
        <row r="315">
          <cell r="A315">
            <v>34369501</v>
          </cell>
          <cell r="F315">
            <v>39.5989</v>
          </cell>
        </row>
        <row r="316">
          <cell r="A316">
            <v>34369701</v>
          </cell>
          <cell r="F316">
            <v>39.1755</v>
          </cell>
        </row>
        <row r="317">
          <cell r="A317">
            <v>34369801</v>
          </cell>
          <cell r="F317">
            <v>39.639099999999999</v>
          </cell>
        </row>
        <row r="318">
          <cell r="A318">
            <v>34369900</v>
          </cell>
          <cell r="F318">
            <v>39.209899999999998</v>
          </cell>
        </row>
        <row r="319">
          <cell r="A319">
            <v>34370901</v>
          </cell>
          <cell r="F319">
            <v>38.991999999999997</v>
          </cell>
        </row>
        <row r="320">
          <cell r="A320">
            <v>34371301</v>
          </cell>
          <cell r="F320">
            <v>39.599500000000006</v>
          </cell>
        </row>
        <row r="321">
          <cell r="A321">
            <v>34371901</v>
          </cell>
          <cell r="F321">
            <v>39.581299999999999</v>
          </cell>
        </row>
        <row r="322">
          <cell r="A322">
            <v>34372301</v>
          </cell>
          <cell r="F322">
            <v>39.5931</v>
          </cell>
        </row>
        <row r="323">
          <cell r="A323">
            <v>34372501</v>
          </cell>
          <cell r="F323">
            <v>39.177999999999997</v>
          </cell>
        </row>
        <row r="324">
          <cell r="A324">
            <v>34372901</v>
          </cell>
          <cell r="F324">
            <v>39.261699999999998</v>
          </cell>
        </row>
        <row r="325">
          <cell r="A325">
            <v>34373100</v>
          </cell>
          <cell r="F325">
            <v>39.191099999999999</v>
          </cell>
        </row>
        <row r="326">
          <cell r="A326">
            <v>34373601</v>
          </cell>
          <cell r="F326">
            <v>39.547400000000003</v>
          </cell>
        </row>
        <row r="327">
          <cell r="A327">
            <v>34375401</v>
          </cell>
          <cell r="F327">
            <v>39.572400000000002</v>
          </cell>
        </row>
        <row r="328">
          <cell r="A328">
            <v>34375801</v>
          </cell>
          <cell r="F328">
            <v>39.600999999999999</v>
          </cell>
        </row>
        <row r="329">
          <cell r="A329">
            <v>34376701</v>
          </cell>
          <cell r="F329">
            <v>39.364899999999999</v>
          </cell>
        </row>
        <row r="330">
          <cell r="A330">
            <v>34376801</v>
          </cell>
          <cell r="F330">
            <v>39.369900000000001</v>
          </cell>
        </row>
        <row r="331">
          <cell r="A331">
            <v>34378801</v>
          </cell>
          <cell r="F331">
            <v>39.589500000000001</v>
          </cell>
        </row>
        <row r="332">
          <cell r="A332">
            <v>34379300</v>
          </cell>
          <cell r="F332">
            <v>39.276800000000001</v>
          </cell>
        </row>
        <row r="333">
          <cell r="A333">
            <v>34380801</v>
          </cell>
          <cell r="F333">
            <v>39.278399999999998</v>
          </cell>
        </row>
        <row r="334">
          <cell r="A334">
            <v>34383701</v>
          </cell>
          <cell r="F334">
            <v>39.616300000000003</v>
          </cell>
        </row>
        <row r="335">
          <cell r="A335">
            <v>34389300</v>
          </cell>
          <cell r="F335">
            <v>39.680399999999999</v>
          </cell>
        </row>
        <row r="336">
          <cell r="A336">
            <v>34389601</v>
          </cell>
          <cell r="F336">
            <v>39.712400000000002</v>
          </cell>
        </row>
        <row r="337">
          <cell r="A337">
            <v>34389701</v>
          </cell>
          <cell r="F337">
            <v>39.567499999999995</v>
          </cell>
        </row>
        <row r="338">
          <cell r="A338">
            <v>34389801</v>
          </cell>
          <cell r="F338">
            <v>39.688200000000002</v>
          </cell>
        </row>
        <row r="339">
          <cell r="A339">
            <v>34389900</v>
          </cell>
          <cell r="F339">
            <v>39.620899999999999</v>
          </cell>
        </row>
        <row r="340">
          <cell r="A340">
            <v>34390001</v>
          </cell>
          <cell r="F340">
            <v>39.567300000000003</v>
          </cell>
        </row>
        <row r="341">
          <cell r="A341">
            <v>34390201</v>
          </cell>
          <cell r="F341">
            <v>39.706600000000002</v>
          </cell>
        </row>
        <row r="342">
          <cell r="A342">
            <v>34390301</v>
          </cell>
          <cell r="F342">
            <v>39.675699999999999</v>
          </cell>
        </row>
        <row r="343">
          <cell r="A343">
            <v>34390302</v>
          </cell>
          <cell r="F343">
            <v>39.675699999999999</v>
          </cell>
        </row>
        <row r="344">
          <cell r="A344">
            <v>34390401</v>
          </cell>
          <cell r="F344">
            <v>39.363299999999995</v>
          </cell>
        </row>
        <row r="345">
          <cell r="A345">
            <v>34390701</v>
          </cell>
          <cell r="F345">
            <v>39.640900000000002</v>
          </cell>
        </row>
        <row r="346">
          <cell r="A346">
            <v>34390801</v>
          </cell>
          <cell r="F346">
            <v>39.627700000000004</v>
          </cell>
        </row>
        <row r="347">
          <cell r="A347">
            <v>34390900</v>
          </cell>
          <cell r="F347">
            <v>39.613299999999995</v>
          </cell>
        </row>
        <row r="348">
          <cell r="A348">
            <v>34391001</v>
          </cell>
          <cell r="F348">
            <v>39.657699999999998</v>
          </cell>
        </row>
        <row r="349">
          <cell r="A349">
            <v>34391101</v>
          </cell>
          <cell r="F349">
            <v>39.6935</v>
          </cell>
        </row>
        <row r="350">
          <cell r="A350">
            <v>34391200</v>
          </cell>
          <cell r="F350">
            <v>39.579900000000002</v>
          </cell>
        </row>
        <row r="351">
          <cell r="A351">
            <v>34391301</v>
          </cell>
          <cell r="F351">
            <v>39.6432</v>
          </cell>
        </row>
        <row r="352">
          <cell r="A352">
            <v>34391400</v>
          </cell>
          <cell r="F352">
            <v>39.475200000000001</v>
          </cell>
        </row>
        <row r="353">
          <cell r="A353">
            <v>34391501</v>
          </cell>
          <cell r="F353">
            <v>39.663900000000005</v>
          </cell>
        </row>
        <row r="354">
          <cell r="A354">
            <v>34391601</v>
          </cell>
          <cell r="F354">
            <v>39.6098</v>
          </cell>
        </row>
        <row r="355">
          <cell r="A355">
            <v>34391701</v>
          </cell>
          <cell r="F355">
            <v>39.689299999999996</v>
          </cell>
        </row>
        <row r="356">
          <cell r="A356">
            <v>34391901</v>
          </cell>
          <cell r="F356">
            <v>39.706699999999998</v>
          </cell>
        </row>
        <row r="357">
          <cell r="A357">
            <v>34392000</v>
          </cell>
          <cell r="F357">
            <v>39.692900000000002</v>
          </cell>
        </row>
        <row r="358">
          <cell r="A358">
            <v>34392300</v>
          </cell>
          <cell r="F358">
            <v>39.464700000000001</v>
          </cell>
        </row>
        <row r="359">
          <cell r="A359">
            <v>34392700</v>
          </cell>
          <cell r="F359">
            <v>39.719499999999996</v>
          </cell>
        </row>
        <row r="360">
          <cell r="A360">
            <v>34392802</v>
          </cell>
          <cell r="F360">
            <v>39.631799999999998</v>
          </cell>
        </row>
        <row r="361">
          <cell r="A361">
            <v>34392901</v>
          </cell>
          <cell r="F361">
            <v>39.545400000000001</v>
          </cell>
        </row>
        <row r="362">
          <cell r="A362">
            <v>34393001</v>
          </cell>
          <cell r="F362">
            <v>39.637999999999998</v>
          </cell>
        </row>
        <row r="363">
          <cell r="A363">
            <v>34393200</v>
          </cell>
          <cell r="F363">
            <v>39.528199999999998</v>
          </cell>
        </row>
        <row r="364">
          <cell r="A364">
            <v>34393501</v>
          </cell>
          <cell r="F364">
            <v>39.6145</v>
          </cell>
        </row>
        <row r="365">
          <cell r="A365">
            <v>34393701</v>
          </cell>
          <cell r="F365">
            <v>39.448499999999996</v>
          </cell>
        </row>
        <row r="366">
          <cell r="A366">
            <v>34393900</v>
          </cell>
          <cell r="F366">
            <v>39.556099999999994</v>
          </cell>
        </row>
        <row r="367">
          <cell r="A367">
            <v>34394001</v>
          </cell>
          <cell r="F367">
            <v>39.648700000000005</v>
          </cell>
        </row>
        <row r="368">
          <cell r="A368">
            <v>34394500</v>
          </cell>
          <cell r="F368">
            <v>39.662799999999997</v>
          </cell>
        </row>
        <row r="369">
          <cell r="A369">
            <v>34394601</v>
          </cell>
          <cell r="F369">
            <v>39.611199999999997</v>
          </cell>
        </row>
        <row r="370">
          <cell r="A370">
            <v>34394700</v>
          </cell>
          <cell r="F370">
            <v>40.017499999999998</v>
          </cell>
        </row>
        <row r="371">
          <cell r="A371">
            <v>34394900</v>
          </cell>
          <cell r="F371">
            <v>39.621600000000001</v>
          </cell>
        </row>
        <row r="372">
          <cell r="A372">
            <v>34395000</v>
          </cell>
          <cell r="F372">
            <v>39.691299999999998</v>
          </cell>
        </row>
        <row r="373">
          <cell r="A373">
            <v>34395201</v>
          </cell>
          <cell r="F373">
            <v>39.691200000000002</v>
          </cell>
        </row>
        <row r="374">
          <cell r="A374">
            <v>34395301</v>
          </cell>
          <cell r="F374">
            <v>39.585599999999999</v>
          </cell>
        </row>
        <row r="375">
          <cell r="A375">
            <v>34395501</v>
          </cell>
          <cell r="F375">
            <v>39.689399999999999</v>
          </cell>
        </row>
        <row r="376">
          <cell r="A376">
            <v>34395801</v>
          </cell>
          <cell r="F376">
            <v>37.888300000000001</v>
          </cell>
        </row>
        <row r="377">
          <cell r="A377">
            <v>34396000</v>
          </cell>
          <cell r="F377">
            <v>39.412700000000001</v>
          </cell>
        </row>
        <row r="378">
          <cell r="A378">
            <v>34396100</v>
          </cell>
          <cell r="F378">
            <v>39.594200000000001</v>
          </cell>
        </row>
        <row r="379">
          <cell r="A379">
            <v>34396201</v>
          </cell>
          <cell r="F379">
            <v>39.833199999999998</v>
          </cell>
        </row>
        <row r="380">
          <cell r="A380">
            <v>34396301</v>
          </cell>
          <cell r="F380">
            <v>39.474200000000003</v>
          </cell>
        </row>
        <row r="381">
          <cell r="A381">
            <v>34396401</v>
          </cell>
          <cell r="F381">
            <v>39.5548</v>
          </cell>
        </row>
        <row r="382">
          <cell r="A382">
            <v>34396500</v>
          </cell>
          <cell r="F382">
            <v>39.680800000000005</v>
          </cell>
        </row>
        <row r="383">
          <cell r="A383">
            <v>34396600</v>
          </cell>
          <cell r="F383">
            <v>39.372499999999995</v>
          </cell>
        </row>
        <row r="384">
          <cell r="A384">
            <v>34396700</v>
          </cell>
          <cell r="F384">
            <v>39.5991</v>
          </cell>
        </row>
        <row r="385">
          <cell r="A385">
            <v>34396900</v>
          </cell>
          <cell r="F385">
            <v>39.704799999999999</v>
          </cell>
        </row>
        <row r="386">
          <cell r="A386">
            <v>34397001</v>
          </cell>
          <cell r="F386">
            <v>39.655500000000004</v>
          </cell>
        </row>
        <row r="387">
          <cell r="A387">
            <v>34397101</v>
          </cell>
          <cell r="F387">
            <v>39.280900000000003</v>
          </cell>
        </row>
        <row r="388">
          <cell r="A388">
            <v>34397200</v>
          </cell>
          <cell r="F388">
            <v>39.583199999999998</v>
          </cell>
        </row>
        <row r="389">
          <cell r="A389">
            <v>34397600</v>
          </cell>
          <cell r="F389">
            <v>39.673699999999997</v>
          </cell>
        </row>
        <row r="390">
          <cell r="A390">
            <v>34397901</v>
          </cell>
          <cell r="F390">
            <v>39.619900000000001</v>
          </cell>
        </row>
        <row r="391">
          <cell r="A391">
            <v>34398001</v>
          </cell>
          <cell r="F391">
            <v>39.722999999999999</v>
          </cell>
        </row>
        <row r="392">
          <cell r="A392">
            <v>34398601</v>
          </cell>
          <cell r="F392">
            <v>39.601900000000001</v>
          </cell>
        </row>
        <row r="393">
          <cell r="A393">
            <v>34398901</v>
          </cell>
          <cell r="F393">
            <v>39.370100000000001</v>
          </cell>
        </row>
        <row r="394">
          <cell r="A394">
            <v>34399001</v>
          </cell>
          <cell r="F394">
            <v>39.475299999999997</v>
          </cell>
        </row>
        <row r="395">
          <cell r="A395">
            <v>34399100</v>
          </cell>
          <cell r="F395">
            <v>39.4649</v>
          </cell>
        </row>
        <row r="396">
          <cell r="A396">
            <v>34399200</v>
          </cell>
          <cell r="F396">
            <v>39.507399999999997</v>
          </cell>
        </row>
        <row r="397">
          <cell r="A397">
            <v>34399301</v>
          </cell>
          <cell r="F397">
            <v>39.705999999999996</v>
          </cell>
        </row>
        <row r="398">
          <cell r="A398">
            <v>34399400</v>
          </cell>
          <cell r="F398">
            <v>39.695</v>
          </cell>
        </row>
        <row r="399">
          <cell r="A399">
            <v>34399403</v>
          </cell>
          <cell r="F399">
            <v>39.585099999999997</v>
          </cell>
        </row>
        <row r="400">
          <cell r="A400">
            <v>34399404</v>
          </cell>
          <cell r="F400">
            <v>39.685900000000004</v>
          </cell>
        </row>
        <row r="401">
          <cell r="A401">
            <v>34399600</v>
          </cell>
          <cell r="F401">
            <v>39.571199999999997</v>
          </cell>
        </row>
        <row r="402">
          <cell r="A402">
            <v>34399701</v>
          </cell>
          <cell r="F402">
            <v>39.618899999999996</v>
          </cell>
        </row>
        <row r="403">
          <cell r="A403">
            <v>34399800</v>
          </cell>
          <cell r="F403">
            <v>39.584699999999998</v>
          </cell>
        </row>
        <row r="404">
          <cell r="A404">
            <v>34399902</v>
          </cell>
          <cell r="F404">
            <v>39.901299999999999</v>
          </cell>
        </row>
        <row r="405">
          <cell r="A405">
            <v>34400001</v>
          </cell>
          <cell r="F405">
            <v>39.593800000000002</v>
          </cell>
        </row>
        <row r="406">
          <cell r="A406">
            <v>34400201</v>
          </cell>
          <cell r="F406">
            <v>39.597000000000001</v>
          </cell>
        </row>
        <row r="407">
          <cell r="A407">
            <v>34400301</v>
          </cell>
          <cell r="F407">
            <v>39.720100000000002</v>
          </cell>
        </row>
        <row r="408">
          <cell r="A408">
            <v>34400400</v>
          </cell>
          <cell r="F408">
            <v>39.596800000000002</v>
          </cell>
        </row>
        <row r="409">
          <cell r="A409">
            <v>34400501</v>
          </cell>
          <cell r="F409">
            <v>39.636900000000004</v>
          </cell>
        </row>
        <row r="410">
          <cell r="A410">
            <v>34400600</v>
          </cell>
          <cell r="F410">
            <v>39.831800000000001</v>
          </cell>
        </row>
        <row r="411">
          <cell r="A411">
            <v>34400700</v>
          </cell>
          <cell r="F411">
            <v>39.629400000000004</v>
          </cell>
        </row>
        <row r="412">
          <cell r="A412">
            <v>34400800</v>
          </cell>
          <cell r="F412">
            <v>39.314300000000003</v>
          </cell>
        </row>
        <row r="413">
          <cell r="A413">
            <v>34400900</v>
          </cell>
          <cell r="F413">
            <v>39.547899999999998</v>
          </cell>
        </row>
        <row r="414">
          <cell r="A414">
            <v>34401000</v>
          </cell>
          <cell r="F414">
            <v>39.365700000000004</v>
          </cell>
        </row>
        <row r="415">
          <cell r="A415">
            <v>34401100</v>
          </cell>
          <cell r="F415">
            <v>39.714199999999998</v>
          </cell>
        </row>
        <row r="416">
          <cell r="A416">
            <v>34401200</v>
          </cell>
          <cell r="F416">
            <v>39.369700000000002</v>
          </cell>
        </row>
        <row r="417">
          <cell r="A417">
            <v>34401400</v>
          </cell>
          <cell r="F417">
            <v>39.472699999999996</v>
          </cell>
        </row>
        <row r="418">
          <cell r="A418">
            <v>34401501</v>
          </cell>
          <cell r="F418">
            <v>39.592500000000001</v>
          </cell>
        </row>
        <row r="419">
          <cell r="A419">
            <v>34401600</v>
          </cell>
          <cell r="F419">
            <v>39.6449</v>
          </cell>
        </row>
        <row r="420">
          <cell r="A420">
            <v>34401700</v>
          </cell>
          <cell r="F420">
            <v>39.761099999999999</v>
          </cell>
        </row>
        <row r="421">
          <cell r="A421">
            <v>34401801</v>
          </cell>
          <cell r="F421">
            <v>39.718000000000004</v>
          </cell>
        </row>
        <row r="422">
          <cell r="A422">
            <v>34402100</v>
          </cell>
          <cell r="F422">
            <v>39.653500000000001</v>
          </cell>
        </row>
        <row r="423">
          <cell r="A423">
            <v>34402201</v>
          </cell>
          <cell r="F423">
            <v>39.545999999999999</v>
          </cell>
        </row>
        <row r="424">
          <cell r="A424">
            <v>34402301</v>
          </cell>
          <cell r="F424">
            <v>37.910299999999999</v>
          </cell>
        </row>
        <row r="425">
          <cell r="A425">
            <v>34402401</v>
          </cell>
          <cell r="F425">
            <v>39.570700000000002</v>
          </cell>
        </row>
        <row r="426">
          <cell r="A426">
            <v>34402502</v>
          </cell>
          <cell r="F426">
            <v>39.6783</v>
          </cell>
        </row>
        <row r="427">
          <cell r="A427">
            <v>34402801</v>
          </cell>
          <cell r="F427">
            <v>39.691900000000004</v>
          </cell>
        </row>
        <row r="428">
          <cell r="A428">
            <v>34402900</v>
          </cell>
          <cell r="F428">
            <v>39.374699999999997</v>
          </cell>
        </row>
        <row r="429">
          <cell r="A429">
            <v>34403101</v>
          </cell>
          <cell r="F429">
            <v>39.454099999999997</v>
          </cell>
        </row>
        <row r="430">
          <cell r="A430">
            <v>34403300</v>
          </cell>
          <cell r="F430">
            <v>39.620899999999999</v>
          </cell>
        </row>
        <row r="431">
          <cell r="A431">
            <v>34403501</v>
          </cell>
          <cell r="F431">
            <v>39.635899999999999</v>
          </cell>
        </row>
        <row r="432">
          <cell r="A432">
            <v>34403601</v>
          </cell>
          <cell r="F432">
            <v>39.626799999999996</v>
          </cell>
        </row>
        <row r="433">
          <cell r="A433">
            <v>34403700</v>
          </cell>
          <cell r="F433">
            <v>39.631500000000003</v>
          </cell>
        </row>
        <row r="434">
          <cell r="A434">
            <v>34403723</v>
          </cell>
          <cell r="F434">
            <v>39.832999999999998</v>
          </cell>
        </row>
        <row r="435">
          <cell r="A435">
            <v>34403901</v>
          </cell>
          <cell r="F435">
            <v>39.745599999999996</v>
          </cell>
        </row>
        <row r="436">
          <cell r="A436">
            <v>34404000</v>
          </cell>
          <cell r="F436">
            <v>39.5259</v>
          </cell>
        </row>
        <row r="437">
          <cell r="A437">
            <v>34404300</v>
          </cell>
          <cell r="F437">
            <v>39.4696</v>
          </cell>
        </row>
        <row r="438">
          <cell r="A438">
            <v>34404500</v>
          </cell>
          <cell r="F438">
            <v>39.678699999999999</v>
          </cell>
        </row>
        <row r="439">
          <cell r="A439">
            <v>34404700</v>
          </cell>
          <cell r="F439">
            <v>39.453299999999999</v>
          </cell>
        </row>
        <row r="440">
          <cell r="A440">
            <v>34404901</v>
          </cell>
          <cell r="F440">
            <v>39.652500000000003</v>
          </cell>
        </row>
        <row r="441">
          <cell r="A441">
            <v>34405101</v>
          </cell>
          <cell r="F441">
            <v>39.596699999999998</v>
          </cell>
        </row>
        <row r="442">
          <cell r="A442">
            <v>34405301</v>
          </cell>
          <cell r="F442">
            <v>39.518499999999996</v>
          </cell>
        </row>
        <row r="443">
          <cell r="A443">
            <v>34405400</v>
          </cell>
          <cell r="F443">
            <v>39.707300000000004</v>
          </cell>
        </row>
        <row r="444">
          <cell r="A444">
            <v>34405700</v>
          </cell>
          <cell r="F444">
            <v>39.358200000000004</v>
          </cell>
        </row>
        <row r="445">
          <cell r="A445">
            <v>34405900</v>
          </cell>
          <cell r="F445">
            <v>39.687899999999999</v>
          </cell>
        </row>
        <row r="446">
          <cell r="A446">
            <v>34406000</v>
          </cell>
          <cell r="F446">
            <v>39.584300000000006</v>
          </cell>
        </row>
        <row r="447">
          <cell r="A447">
            <v>34406100</v>
          </cell>
          <cell r="F447">
            <v>39.676700000000004</v>
          </cell>
        </row>
        <row r="448">
          <cell r="A448">
            <v>34406200</v>
          </cell>
          <cell r="F448">
            <v>39.514699999999998</v>
          </cell>
        </row>
        <row r="449">
          <cell r="A449">
            <v>34406401</v>
          </cell>
          <cell r="F449">
            <v>40.233499999999999</v>
          </cell>
        </row>
        <row r="450">
          <cell r="A450">
            <v>34406600</v>
          </cell>
          <cell r="F450">
            <v>39.5914</v>
          </cell>
        </row>
        <row r="451">
          <cell r="A451">
            <v>34406700</v>
          </cell>
          <cell r="F451">
            <v>39.687899999999999</v>
          </cell>
        </row>
        <row r="452">
          <cell r="A452">
            <v>34406901</v>
          </cell>
          <cell r="F452">
            <v>39.453299999999999</v>
          </cell>
        </row>
        <row r="453">
          <cell r="A453">
            <v>34407101</v>
          </cell>
          <cell r="F453">
            <v>39.568100000000001</v>
          </cell>
        </row>
        <row r="454">
          <cell r="A454">
            <v>34407201</v>
          </cell>
          <cell r="F454">
            <v>39.233700000000006</v>
          </cell>
        </row>
        <row r="455">
          <cell r="A455">
            <v>34407300</v>
          </cell>
          <cell r="F455">
            <v>39.614400000000003</v>
          </cell>
        </row>
        <row r="456">
          <cell r="A456">
            <v>34407401</v>
          </cell>
          <cell r="F456">
            <v>39.489400000000003</v>
          </cell>
        </row>
        <row r="457">
          <cell r="A457">
            <v>34407501</v>
          </cell>
          <cell r="F457">
            <v>39.7134</v>
          </cell>
        </row>
        <row r="458">
          <cell r="A458">
            <v>34407801</v>
          </cell>
          <cell r="F458">
            <v>39.654599999999995</v>
          </cell>
        </row>
        <row r="459">
          <cell r="A459">
            <v>34407901</v>
          </cell>
          <cell r="F459">
            <v>39.682900000000004</v>
          </cell>
        </row>
        <row r="460">
          <cell r="A460">
            <v>34408000</v>
          </cell>
          <cell r="F460">
            <v>39.6496</v>
          </cell>
        </row>
        <row r="461">
          <cell r="A461">
            <v>34408101</v>
          </cell>
          <cell r="F461">
            <v>39.704599999999999</v>
          </cell>
        </row>
        <row r="462">
          <cell r="A462">
            <v>34408200</v>
          </cell>
          <cell r="F462">
            <v>39.610300000000002</v>
          </cell>
        </row>
        <row r="463">
          <cell r="A463">
            <v>34408300</v>
          </cell>
          <cell r="F463">
            <v>39.746299999999998</v>
          </cell>
        </row>
        <row r="464">
          <cell r="A464">
            <v>34408401</v>
          </cell>
          <cell r="F464">
            <v>39.566299999999998</v>
          </cell>
        </row>
        <row r="465">
          <cell r="A465">
            <v>34408501</v>
          </cell>
          <cell r="F465">
            <v>39.429400000000001</v>
          </cell>
        </row>
        <row r="466">
          <cell r="A466">
            <v>34408600</v>
          </cell>
          <cell r="F466">
            <v>39.701800000000006</v>
          </cell>
        </row>
        <row r="467">
          <cell r="A467">
            <v>34408801</v>
          </cell>
          <cell r="F467">
            <v>39.761299999999999</v>
          </cell>
        </row>
        <row r="468">
          <cell r="A468">
            <v>34408900</v>
          </cell>
          <cell r="F468">
            <v>39.586100000000002</v>
          </cell>
        </row>
        <row r="469">
          <cell r="A469">
            <v>34409201</v>
          </cell>
          <cell r="F469">
            <v>39.429499999999997</v>
          </cell>
        </row>
        <row r="470">
          <cell r="A470">
            <v>34409301</v>
          </cell>
          <cell r="F470">
            <v>39.820300000000003</v>
          </cell>
        </row>
        <row r="471">
          <cell r="A471">
            <v>34409401</v>
          </cell>
          <cell r="F471">
            <v>39.689599999999999</v>
          </cell>
        </row>
        <row r="472">
          <cell r="A472">
            <v>34409501</v>
          </cell>
          <cell r="F472">
            <v>39.700199999999995</v>
          </cell>
        </row>
        <row r="473">
          <cell r="A473">
            <v>34409601</v>
          </cell>
          <cell r="F473">
            <v>39.586499999999994</v>
          </cell>
        </row>
        <row r="474">
          <cell r="A474">
            <v>34409701</v>
          </cell>
          <cell r="F474">
            <v>39.282499999999999</v>
          </cell>
        </row>
        <row r="475">
          <cell r="A475">
            <v>34409801</v>
          </cell>
          <cell r="F475">
            <v>39.612000000000002</v>
          </cell>
        </row>
        <row r="476">
          <cell r="A476">
            <v>34409900</v>
          </cell>
          <cell r="F476">
            <v>39.478100000000005</v>
          </cell>
        </row>
        <row r="477">
          <cell r="A477">
            <v>34410200</v>
          </cell>
          <cell r="F477">
            <v>39.639599999999994</v>
          </cell>
        </row>
        <row r="478">
          <cell r="A478">
            <v>34410501</v>
          </cell>
          <cell r="F478">
            <v>39.603000000000002</v>
          </cell>
        </row>
        <row r="479">
          <cell r="A479">
            <v>34410601</v>
          </cell>
          <cell r="F479">
            <v>39.832100000000004</v>
          </cell>
        </row>
        <row r="480">
          <cell r="A480">
            <v>34410701</v>
          </cell>
          <cell r="F480">
            <v>39.470700000000001</v>
          </cell>
        </row>
        <row r="481">
          <cell r="A481">
            <v>34410901</v>
          </cell>
          <cell r="F481">
            <v>39.744399999999999</v>
          </cell>
        </row>
        <row r="482">
          <cell r="A482">
            <v>34411000</v>
          </cell>
          <cell r="F482">
            <v>39.674399999999999</v>
          </cell>
        </row>
        <row r="483">
          <cell r="A483">
            <v>34411100</v>
          </cell>
          <cell r="F483">
            <v>39.6785</v>
          </cell>
        </row>
        <row r="484">
          <cell r="A484">
            <v>34411200</v>
          </cell>
          <cell r="F484">
            <v>39.683599999999998</v>
          </cell>
        </row>
        <row r="485">
          <cell r="A485">
            <v>34411400</v>
          </cell>
          <cell r="F485">
            <v>39.588299999999997</v>
          </cell>
        </row>
        <row r="486">
          <cell r="A486">
            <v>34411501</v>
          </cell>
          <cell r="F486">
            <v>39.632300000000001</v>
          </cell>
        </row>
        <row r="487">
          <cell r="A487">
            <v>34411601</v>
          </cell>
          <cell r="F487">
            <v>39.689399999999999</v>
          </cell>
        </row>
        <row r="488">
          <cell r="A488">
            <v>34411701</v>
          </cell>
          <cell r="F488">
            <v>39.528300000000002</v>
          </cell>
        </row>
        <row r="489">
          <cell r="A489">
            <v>34411801</v>
          </cell>
          <cell r="F489">
            <v>39.614600000000003</v>
          </cell>
        </row>
        <row r="490">
          <cell r="A490">
            <v>34412101</v>
          </cell>
          <cell r="F490">
            <v>39.692999999999998</v>
          </cell>
        </row>
        <row r="491">
          <cell r="A491">
            <v>34412201</v>
          </cell>
          <cell r="F491">
            <v>39.466200000000001</v>
          </cell>
        </row>
        <row r="492">
          <cell r="A492">
            <v>34412401</v>
          </cell>
          <cell r="F492">
            <v>39.5443</v>
          </cell>
        </row>
        <row r="493">
          <cell r="A493">
            <v>34412601</v>
          </cell>
          <cell r="F493">
            <v>39.718200000000003</v>
          </cell>
        </row>
        <row r="494">
          <cell r="A494">
            <v>34412701</v>
          </cell>
          <cell r="F494">
            <v>39.5413</v>
          </cell>
        </row>
        <row r="495">
          <cell r="A495">
            <v>34413101</v>
          </cell>
          <cell r="F495">
            <v>39.690000000000005</v>
          </cell>
        </row>
        <row r="496">
          <cell r="A496">
            <v>34413203</v>
          </cell>
          <cell r="F496">
            <v>39.6068</v>
          </cell>
        </row>
        <row r="497">
          <cell r="A497">
            <v>34413400</v>
          </cell>
          <cell r="F497">
            <v>39.6126</v>
          </cell>
        </row>
        <row r="498">
          <cell r="A498">
            <v>34413801</v>
          </cell>
          <cell r="F498">
            <v>39.6937</v>
          </cell>
        </row>
        <row r="499">
          <cell r="A499">
            <v>34413901</v>
          </cell>
          <cell r="F499">
            <v>39.481099999999998</v>
          </cell>
        </row>
        <row r="500">
          <cell r="A500">
            <v>34414001</v>
          </cell>
          <cell r="F500">
            <v>39.429000000000002</v>
          </cell>
        </row>
        <row r="501">
          <cell r="A501">
            <v>34414400</v>
          </cell>
          <cell r="F501">
            <v>39.196899999999999</v>
          </cell>
        </row>
        <row r="502">
          <cell r="A502">
            <v>34414500</v>
          </cell>
          <cell r="F502">
            <v>39.6828</v>
          </cell>
        </row>
        <row r="503">
          <cell r="A503">
            <v>34414601</v>
          </cell>
          <cell r="F503">
            <v>39.692599999999999</v>
          </cell>
        </row>
        <row r="504">
          <cell r="A504">
            <v>34414701</v>
          </cell>
          <cell r="F504">
            <v>39.6935</v>
          </cell>
        </row>
        <row r="505">
          <cell r="A505">
            <v>34414800</v>
          </cell>
          <cell r="F505">
            <v>39.541600000000003</v>
          </cell>
        </row>
        <row r="506">
          <cell r="A506">
            <v>34414901</v>
          </cell>
          <cell r="F506">
            <v>39.671100000000003</v>
          </cell>
        </row>
        <row r="507">
          <cell r="A507">
            <v>34415101</v>
          </cell>
          <cell r="F507">
            <v>39.693100000000001</v>
          </cell>
        </row>
        <row r="508">
          <cell r="A508">
            <v>34415201</v>
          </cell>
          <cell r="F508">
            <v>39.4801</v>
          </cell>
        </row>
        <row r="509">
          <cell r="A509">
            <v>34415301</v>
          </cell>
          <cell r="F509">
            <v>39.688400000000001</v>
          </cell>
        </row>
        <row r="510">
          <cell r="A510">
            <v>34415600</v>
          </cell>
          <cell r="F510">
            <v>39.815899999999999</v>
          </cell>
        </row>
        <row r="511">
          <cell r="A511">
            <v>34416001</v>
          </cell>
          <cell r="F511">
            <v>39.657400000000003</v>
          </cell>
        </row>
        <row r="512">
          <cell r="A512">
            <v>34416400</v>
          </cell>
          <cell r="F512">
            <v>39.825099999999999</v>
          </cell>
        </row>
        <row r="513">
          <cell r="A513">
            <v>34416800</v>
          </cell>
          <cell r="F513">
            <v>39.902100000000004</v>
          </cell>
        </row>
        <row r="514">
          <cell r="A514">
            <v>34417001</v>
          </cell>
          <cell r="F514">
            <v>39.605499999999999</v>
          </cell>
        </row>
        <row r="515">
          <cell r="A515">
            <v>34417201</v>
          </cell>
          <cell r="F515">
            <v>39.428800000000003</v>
          </cell>
        </row>
        <row r="516">
          <cell r="A516">
            <v>34417301</v>
          </cell>
          <cell r="F516">
            <v>39.472300000000004</v>
          </cell>
        </row>
        <row r="517">
          <cell r="A517">
            <v>34417401</v>
          </cell>
          <cell r="F517">
            <v>39.6873</v>
          </cell>
        </row>
        <row r="518">
          <cell r="A518">
            <v>34417501</v>
          </cell>
          <cell r="F518">
            <v>39.690999999999995</v>
          </cell>
        </row>
        <row r="519">
          <cell r="A519">
            <v>34417700</v>
          </cell>
          <cell r="F519">
            <v>39.6828</v>
          </cell>
        </row>
        <row r="520">
          <cell r="A520">
            <v>34417801</v>
          </cell>
          <cell r="F520">
            <v>39.683799999999998</v>
          </cell>
        </row>
        <row r="521">
          <cell r="A521">
            <v>34417901</v>
          </cell>
          <cell r="F521">
            <v>39.695800000000006</v>
          </cell>
        </row>
        <row r="522">
          <cell r="A522">
            <v>34418001</v>
          </cell>
          <cell r="F522">
            <v>39.658699999999996</v>
          </cell>
        </row>
        <row r="523">
          <cell r="A523">
            <v>34418500</v>
          </cell>
          <cell r="F523">
            <v>39.657199999999996</v>
          </cell>
        </row>
        <row r="524">
          <cell r="A524">
            <v>34418600</v>
          </cell>
          <cell r="F524">
            <v>39.681199999999997</v>
          </cell>
        </row>
        <row r="525">
          <cell r="A525">
            <v>34418701</v>
          </cell>
          <cell r="F525">
            <v>39.671199999999999</v>
          </cell>
        </row>
        <row r="526">
          <cell r="A526">
            <v>34418900</v>
          </cell>
          <cell r="F526">
            <v>39.6877</v>
          </cell>
        </row>
        <row r="527">
          <cell r="A527">
            <v>34419201</v>
          </cell>
          <cell r="F527">
            <v>39.658200000000001</v>
          </cell>
        </row>
        <row r="528">
          <cell r="A528">
            <v>34419300</v>
          </cell>
          <cell r="F528">
            <v>39.658000000000001</v>
          </cell>
        </row>
        <row r="529">
          <cell r="A529">
            <v>34419701</v>
          </cell>
          <cell r="F529">
            <v>39.693800000000003</v>
          </cell>
        </row>
        <row r="530">
          <cell r="A530">
            <v>34419901</v>
          </cell>
          <cell r="F530">
            <v>39.691499999999998</v>
          </cell>
        </row>
        <row r="531">
          <cell r="A531">
            <v>34420001</v>
          </cell>
          <cell r="F531">
            <v>39.272500000000001</v>
          </cell>
        </row>
        <row r="532">
          <cell r="A532">
            <v>34420901</v>
          </cell>
          <cell r="F532">
            <v>39.664099999999998</v>
          </cell>
        </row>
        <row r="533">
          <cell r="A533">
            <v>34421100</v>
          </cell>
          <cell r="F533">
            <v>39.473500000000001</v>
          </cell>
        </row>
        <row r="534">
          <cell r="A534">
            <v>34421401</v>
          </cell>
          <cell r="F534">
            <v>39.653599999999997</v>
          </cell>
        </row>
        <row r="535">
          <cell r="A535">
            <v>34421500</v>
          </cell>
          <cell r="F535">
            <v>39.680500000000002</v>
          </cell>
        </row>
        <row r="536">
          <cell r="A536">
            <v>34421700</v>
          </cell>
          <cell r="F536">
            <v>39.463100000000004</v>
          </cell>
        </row>
        <row r="537">
          <cell r="A537">
            <v>34421900</v>
          </cell>
          <cell r="F537">
            <v>39.729300000000002</v>
          </cell>
        </row>
        <row r="538">
          <cell r="A538">
            <v>34422001</v>
          </cell>
          <cell r="F538">
            <v>39.281799999999997</v>
          </cell>
        </row>
        <row r="539">
          <cell r="A539">
            <v>34422101</v>
          </cell>
          <cell r="F539">
            <v>39.892900000000004</v>
          </cell>
        </row>
        <row r="540">
          <cell r="A540">
            <v>34422600</v>
          </cell>
          <cell r="F540">
            <v>39.486599999999996</v>
          </cell>
        </row>
        <row r="541">
          <cell r="A541">
            <v>34423300</v>
          </cell>
          <cell r="F541">
            <v>39.409600000000005</v>
          </cell>
        </row>
        <row r="542">
          <cell r="A542">
            <v>34423800</v>
          </cell>
          <cell r="F542">
            <v>39.675599999999996</v>
          </cell>
        </row>
        <row r="543">
          <cell r="A543">
            <v>34424000</v>
          </cell>
          <cell r="F543">
            <v>39.1783</v>
          </cell>
        </row>
        <row r="544">
          <cell r="A544">
            <v>34424501</v>
          </cell>
          <cell r="F544">
            <v>39.664699999999996</v>
          </cell>
        </row>
        <row r="545">
          <cell r="A545">
            <v>34424800</v>
          </cell>
          <cell r="F545">
            <v>39.184899999999999</v>
          </cell>
        </row>
        <row r="546">
          <cell r="A546">
            <v>34425400</v>
          </cell>
          <cell r="F546">
            <v>39.9664</v>
          </cell>
        </row>
        <row r="547">
          <cell r="A547">
            <v>34425501</v>
          </cell>
          <cell r="F547">
            <v>39.960500000000003</v>
          </cell>
        </row>
        <row r="548">
          <cell r="A548">
            <v>34425601</v>
          </cell>
          <cell r="F548">
            <v>39.234999999999999</v>
          </cell>
        </row>
        <row r="549">
          <cell r="A549">
            <v>34425700</v>
          </cell>
          <cell r="F549">
            <v>39.926000000000002</v>
          </cell>
        </row>
        <row r="550">
          <cell r="A550">
            <v>34425801</v>
          </cell>
          <cell r="F550">
            <v>39.4482</v>
          </cell>
        </row>
        <row r="551">
          <cell r="A551">
            <v>34426301</v>
          </cell>
          <cell r="F551">
            <v>39.683700000000002</v>
          </cell>
        </row>
        <row r="552">
          <cell r="A552">
            <v>34426401</v>
          </cell>
          <cell r="F552">
            <v>39.281499999999994</v>
          </cell>
        </row>
        <row r="553">
          <cell r="A553">
            <v>34426800</v>
          </cell>
          <cell r="F553">
            <v>39.469200000000001</v>
          </cell>
        </row>
        <row r="554">
          <cell r="A554">
            <v>34426900</v>
          </cell>
          <cell r="F554">
            <v>39.688699999999997</v>
          </cell>
        </row>
        <row r="555">
          <cell r="A555">
            <v>34427200</v>
          </cell>
          <cell r="F555">
            <v>39.688300000000005</v>
          </cell>
        </row>
        <row r="556">
          <cell r="A556">
            <v>34427501</v>
          </cell>
          <cell r="F556">
            <v>39.666699999999999</v>
          </cell>
        </row>
        <row r="557">
          <cell r="A557">
            <v>34427801</v>
          </cell>
          <cell r="F557">
            <v>39.656999999999996</v>
          </cell>
        </row>
        <row r="558">
          <cell r="A558">
            <v>34428001</v>
          </cell>
          <cell r="F558">
            <v>39.6569</v>
          </cell>
        </row>
        <row r="559">
          <cell r="A559">
            <v>34428201</v>
          </cell>
          <cell r="F559">
            <v>39.656399999999998</v>
          </cell>
        </row>
        <row r="560">
          <cell r="A560">
            <v>34428301</v>
          </cell>
          <cell r="F560">
            <v>39.680100000000003</v>
          </cell>
        </row>
        <row r="561">
          <cell r="A561">
            <v>34428901</v>
          </cell>
          <cell r="F561">
            <v>39.468800000000002</v>
          </cell>
        </row>
        <row r="562">
          <cell r="A562">
            <v>34429001</v>
          </cell>
          <cell r="F562">
            <v>39.935099999999998</v>
          </cell>
        </row>
        <row r="563">
          <cell r="A563">
            <v>34429401</v>
          </cell>
          <cell r="F563">
            <v>39.6599</v>
          </cell>
        </row>
        <row r="564">
          <cell r="A564">
            <v>34429501</v>
          </cell>
          <cell r="F564">
            <v>39.689500000000002</v>
          </cell>
        </row>
        <row r="565">
          <cell r="A565">
            <v>34430201</v>
          </cell>
          <cell r="F565">
            <v>39.452199999999998</v>
          </cell>
        </row>
        <row r="566">
          <cell r="A566">
            <v>34430301</v>
          </cell>
          <cell r="F566">
            <v>39.463299999999997</v>
          </cell>
        </row>
        <row r="567">
          <cell r="A567">
            <v>34430801</v>
          </cell>
          <cell r="F567">
            <v>39.178400000000003</v>
          </cell>
        </row>
        <row r="568">
          <cell r="A568">
            <v>34430901</v>
          </cell>
          <cell r="F568">
            <v>39.695800000000006</v>
          </cell>
        </row>
        <row r="569">
          <cell r="A569">
            <v>34431003</v>
          </cell>
          <cell r="F569">
            <v>39.691700000000004</v>
          </cell>
        </row>
        <row r="570">
          <cell r="A570">
            <v>34431201</v>
          </cell>
          <cell r="F570">
            <v>39.694399999999995</v>
          </cell>
        </row>
        <row r="571">
          <cell r="A571">
            <v>34431301</v>
          </cell>
          <cell r="F571">
            <v>39.242199999999997</v>
          </cell>
        </row>
        <row r="572">
          <cell r="A572">
            <v>34431501</v>
          </cell>
          <cell r="F572">
            <v>39.245899999999999</v>
          </cell>
        </row>
        <row r="573">
          <cell r="A573">
            <v>34431601</v>
          </cell>
          <cell r="F573">
            <v>39.6877</v>
          </cell>
        </row>
        <row r="574">
          <cell r="A574">
            <v>34431801</v>
          </cell>
          <cell r="F574">
            <v>39.952099999999994</v>
          </cell>
        </row>
        <row r="575">
          <cell r="A575">
            <v>34432201</v>
          </cell>
          <cell r="F575">
            <v>39.657499999999999</v>
          </cell>
        </row>
        <row r="576">
          <cell r="A576">
            <v>34432701</v>
          </cell>
          <cell r="F576">
            <v>39.688099999999999</v>
          </cell>
        </row>
        <row r="577">
          <cell r="A577">
            <v>34432801</v>
          </cell>
          <cell r="F577">
            <v>38.582299999999996</v>
          </cell>
        </row>
        <row r="578">
          <cell r="A578">
            <v>34432901</v>
          </cell>
          <cell r="F578">
            <v>39.684600000000003</v>
          </cell>
        </row>
        <row r="579">
          <cell r="A579">
            <v>34433300</v>
          </cell>
          <cell r="F579">
            <v>39.956499999999998</v>
          </cell>
        </row>
        <row r="580">
          <cell r="A580">
            <v>34433901</v>
          </cell>
          <cell r="F580">
            <v>39.453799999999994</v>
          </cell>
        </row>
        <row r="581">
          <cell r="A581">
            <v>34434101</v>
          </cell>
          <cell r="F581">
            <v>39.694399999999995</v>
          </cell>
        </row>
        <row r="582">
          <cell r="A582">
            <v>34434201</v>
          </cell>
          <cell r="F582">
            <v>39.695</v>
          </cell>
        </row>
        <row r="583">
          <cell r="A583">
            <v>34434501</v>
          </cell>
          <cell r="F583">
            <v>39.659700000000001</v>
          </cell>
        </row>
        <row r="584">
          <cell r="A584">
            <v>34434701</v>
          </cell>
          <cell r="F584">
            <v>39.692300000000003</v>
          </cell>
        </row>
        <row r="585">
          <cell r="A585">
            <v>34434801</v>
          </cell>
          <cell r="F585">
            <v>39.690799999999996</v>
          </cell>
        </row>
        <row r="586">
          <cell r="A586">
            <v>34435201</v>
          </cell>
          <cell r="F586">
            <v>39.685099999999998</v>
          </cell>
        </row>
        <row r="587">
          <cell r="A587">
            <v>34435501</v>
          </cell>
          <cell r="F587">
            <v>39.964399999999998</v>
          </cell>
        </row>
        <row r="588">
          <cell r="A588">
            <v>34435701</v>
          </cell>
          <cell r="F588">
            <v>39.660199999999996</v>
          </cell>
        </row>
        <row r="589">
          <cell r="A589">
            <v>34435901</v>
          </cell>
          <cell r="F589">
            <v>39.686600000000006</v>
          </cell>
        </row>
        <row r="590">
          <cell r="A590">
            <v>34436102</v>
          </cell>
          <cell r="F590">
            <v>39.970500000000001</v>
          </cell>
        </row>
        <row r="591">
          <cell r="A591">
            <v>34437001</v>
          </cell>
          <cell r="F591">
            <v>39.652699999999996</v>
          </cell>
        </row>
        <row r="592">
          <cell r="A592">
            <v>34437301</v>
          </cell>
          <cell r="F592">
            <v>39.1905</v>
          </cell>
        </row>
        <row r="593">
          <cell r="A593">
            <v>34437701</v>
          </cell>
          <cell r="F593">
            <v>39.663900000000005</v>
          </cell>
        </row>
        <row r="594">
          <cell r="A594">
            <v>34438301</v>
          </cell>
          <cell r="F594">
            <v>39.712400000000002</v>
          </cell>
        </row>
        <row r="595">
          <cell r="A595">
            <v>34438400</v>
          </cell>
          <cell r="F595">
            <v>39.797699999999999</v>
          </cell>
        </row>
        <row r="596">
          <cell r="A596">
            <v>34438500</v>
          </cell>
          <cell r="F596">
            <v>39.690100000000001</v>
          </cell>
        </row>
        <row r="597">
          <cell r="A597">
            <v>34438901</v>
          </cell>
          <cell r="F597">
            <v>39.6753</v>
          </cell>
        </row>
        <row r="598">
          <cell r="A598">
            <v>34439201</v>
          </cell>
          <cell r="F598">
            <v>39.783100000000005</v>
          </cell>
        </row>
        <row r="599">
          <cell r="A599">
            <v>34439301</v>
          </cell>
          <cell r="F599">
            <v>39.809600000000003</v>
          </cell>
        </row>
        <row r="600">
          <cell r="A600">
            <v>34439801</v>
          </cell>
          <cell r="F600">
            <v>39.810099999999998</v>
          </cell>
        </row>
        <row r="601">
          <cell r="A601">
            <v>34439901</v>
          </cell>
          <cell r="F601">
            <v>39.792400000000001</v>
          </cell>
        </row>
        <row r="602">
          <cell r="A602">
            <v>34440100</v>
          </cell>
          <cell r="F602">
            <v>39.8123</v>
          </cell>
        </row>
        <row r="603">
          <cell r="A603">
            <v>34440201</v>
          </cell>
          <cell r="F603">
            <v>39.817900000000002</v>
          </cell>
        </row>
        <row r="604">
          <cell r="A604">
            <v>34441000</v>
          </cell>
          <cell r="F604">
            <v>39.807600000000001</v>
          </cell>
        </row>
        <row r="605">
          <cell r="A605">
            <v>34441201</v>
          </cell>
          <cell r="F605">
            <v>39.446599999999997</v>
          </cell>
        </row>
        <row r="606">
          <cell r="A606">
            <v>34441501</v>
          </cell>
          <cell r="F606">
            <v>39.817300000000003</v>
          </cell>
        </row>
        <row r="607">
          <cell r="A607">
            <v>34441800</v>
          </cell>
          <cell r="F607">
            <v>39.483600000000003</v>
          </cell>
        </row>
        <row r="608">
          <cell r="A608">
            <v>34441802</v>
          </cell>
          <cell r="F608">
            <v>39.468400000000003</v>
          </cell>
        </row>
        <row r="609">
          <cell r="A609">
            <v>34441906</v>
          </cell>
          <cell r="F609">
            <v>39.812800000000003</v>
          </cell>
        </row>
        <row r="610">
          <cell r="A610">
            <v>34442101</v>
          </cell>
          <cell r="F610">
            <v>39.789000000000001</v>
          </cell>
        </row>
        <row r="611">
          <cell r="A611">
            <v>34442400</v>
          </cell>
          <cell r="F611">
            <v>39.789199999999994</v>
          </cell>
        </row>
        <row r="612">
          <cell r="A612">
            <v>34442700</v>
          </cell>
          <cell r="F612">
            <v>39.808299999999996</v>
          </cell>
        </row>
        <row r="613">
          <cell r="A613">
            <v>34442901</v>
          </cell>
          <cell r="F613">
            <v>39.807600000000001</v>
          </cell>
        </row>
        <row r="614">
          <cell r="A614">
            <v>34443101</v>
          </cell>
          <cell r="F614">
            <v>39.827199999999998</v>
          </cell>
        </row>
        <row r="615">
          <cell r="A615">
            <v>34443200</v>
          </cell>
          <cell r="F615">
            <v>39.811999999999998</v>
          </cell>
        </row>
        <row r="616">
          <cell r="A616">
            <v>34444201</v>
          </cell>
          <cell r="F616">
            <v>40.1449</v>
          </cell>
        </row>
        <row r="617">
          <cell r="A617">
            <v>34444500</v>
          </cell>
          <cell r="F617">
            <v>39.436300000000003</v>
          </cell>
        </row>
        <row r="618">
          <cell r="A618">
            <v>34444701</v>
          </cell>
          <cell r="F618">
            <v>39.804299999999998</v>
          </cell>
        </row>
        <row r="619">
          <cell r="A619">
            <v>34445001</v>
          </cell>
          <cell r="F619">
            <v>39.814799999999998</v>
          </cell>
        </row>
        <row r="620">
          <cell r="A620">
            <v>34445100</v>
          </cell>
          <cell r="F620">
            <v>39.808199999999999</v>
          </cell>
        </row>
        <row r="621">
          <cell r="A621">
            <v>34445500</v>
          </cell>
          <cell r="F621">
            <v>39.4709</v>
          </cell>
        </row>
        <row r="622">
          <cell r="A622">
            <v>34446002</v>
          </cell>
          <cell r="F622">
            <v>39.467500000000001</v>
          </cell>
        </row>
        <row r="623">
          <cell r="A623">
            <v>34446200</v>
          </cell>
          <cell r="F623">
            <v>39.806199999999997</v>
          </cell>
        </row>
        <row r="624">
          <cell r="A624">
            <v>34446500</v>
          </cell>
          <cell r="F624">
            <v>39.489000000000004</v>
          </cell>
        </row>
        <row r="625">
          <cell r="A625">
            <v>34446701</v>
          </cell>
          <cell r="F625">
            <v>39.812599999999996</v>
          </cell>
        </row>
        <row r="626">
          <cell r="A626">
            <v>34446801</v>
          </cell>
          <cell r="F626">
            <v>39.788800000000002</v>
          </cell>
        </row>
        <row r="627">
          <cell r="A627">
            <v>34447801</v>
          </cell>
          <cell r="F627">
            <v>39.799800000000005</v>
          </cell>
        </row>
        <row r="628">
          <cell r="A628">
            <v>34448200</v>
          </cell>
          <cell r="F628">
            <v>39.807000000000002</v>
          </cell>
        </row>
        <row r="629">
          <cell r="A629">
            <v>34448600</v>
          </cell>
          <cell r="F629">
            <v>39.469099999999997</v>
          </cell>
        </row>
        <row r="630">
          <cell r="A630">
            <v>34448900</v>
          </cell>
          <cell r="F630">
            <v>39.809700000000007</v>
          </cell>
        </row>
        <row r="631">
          <cell r="A631">
            <v>34449300</v>
          </cell>
          <cell r="F631">
            <v>39.805900000000001</v>
          </cell>
        </row>
        <row r="632">
          <cell r="A632">
            <v>34450300</v>
          </cell>
          <cell r="F632">
            <v>39.962900000000005</v>
          </cell>
        </row>
        <row r="633">
          <cell r="A633">
            <v>34450401</v>
          </cell>
          <cell r="F633">
            <v>39.790800000000004</v>
          </cell>
        </row>
        <row r="634">
          <cell r="A634">
            <v>34450700</v>
          </cell>
          <cell r="F634">
            <v>39.811600000000006</v>
          </cell>
        </row>
        <row r="635">
          <cell r="A635">
            <v>34451100</v>
          </cell>
          <cell r="F635">
            <v>39.809600000000003</v>
          </cell>
        </row>
        <row r="636">
          <cell r="A636">
            <v>34451201</v>
          </cell>
          <cell r="F636">
            <v>39.798899999999996</v>
          </cell>
        </row>
        <row r="637">
          <cell r="A637">
            <v>34451500</v>
          </cell>
          <cell r="F637">
            <v>39.811500000000002</v>
          </cell>
        </row>
        <row r="638">
          <cell r="A638">
            <v>34451501</v>
          </cell>
          <cell r="F638">
            <v>39.811500000000002</v>
          </cell>
        </row>
        <row r="639">
          <cell r="A639">
            <v>34452300</v>
          </cell>
          <cell r="F639">
            <v>39.732199999999999</v>
          </cell>
        </row>
        <row r="640">
          <cell r="A640">
            <v>34453200</v>
          </cell>
          <cell r="F640">
            <v>39.447099999999999</v>
          </cell>
        </row>
        <row r="641">
          <cell r="A641">
            <v>34453202</v>
          </cell>
          <cell r="F641">
            <v>39.495799999999996</v>
          </cell>
        </row>
        <row r="642">
          <cell r="A642">
            <v>34453401</v>
          </cell>
          <cell r="F642">
            <v>39.445900000000002</v>
          </cell>
        </row>
        <row r="643">
          <cell r="A643">
            <v>34453601</v>
          </cell>
          <cell r="F643">
            <v>39.794000000000004</v>
          </cell>
        </row>
        <row r="644">
          <cell r="A644">
            <v>34453901</v>
          </cell>
          <cell r="F644">
            <v>39.869300000000003</v>
          </cell>
        </row>
        <row r="645">
          <cell r="A645">
            <v>34454001</v>
          </cell>
          <cell r="F645">
            <v>39.809800000000003</v>
          </cell>
        </row>
        <row r="646">
          <cell r="A646">
            <v>34454901</v>
          </cell>
          <cell r="F646">
            <v>39.810299999999998</v>
          </cell>
        </row>
        <row r="647">
          <cell r="A647">
            <v>34455101</v>
          </cell>
          <cell r="F647">
            <v>39.815899999999999</v>
          </cell>
        </row>
        <row r="648">
          <cell r="A648">
            <v>34455201</v>
          </cell>
          <cell r="F648">
            <v>39.812899999999999</v>
          </cell>
        </row>
        <row r="649">
          <cell r="A649">
            <v>34455401</v>
          </cell>
          <cell r="F649">
            <v>39.7988</v>
          </cell>
        </row>
        <row r="650">
          <cell r="A650">
            <v>34455501</v>
          </cell>
          <cell r="F650">
            <v>39.819899999999997</v>
          </cell>
        </row>
        <row r="651">
          <cell r="A651">
            <v>34455600</v>
          </cell>
          <cell r="F651">
            <v>39.800200000000004</v>
          </cell>
        </row>
        <row r="652">
          <cell r="A652">
            <v>34455701</v>
          </cell>
          <cell r="F652">
            <v>39.810199999999995</v>
          </cell>
        </row>
        <row r="653">
          <cell r="A653">
            <v>34456000</v>
          </cell>
          <cell r="F653">
            <v>39.8063</v>
          </cell>
        </row>
        <row r="654">
          <cell r="A654">
            <v>34456101</v>
          </cell>
          <cell r="F654">
            <v>39.797899999999998</v>
          </cell>
        </row>
        <row r="655">
          <cell r="A655">
            <v>34456301</v>
          </cell>
          <cell r="F655">
            <v>39.8172</v>
          </cell>
        </row>
        <row r="656">
          <cell r="A656">
            <v>34456400</v>
          </cell>
          <cell r="F656">
            <v>39.480599999999995</v>
          </cell>
        </row>
        <row r="657">
          <cell r="A657">
            <v>34457800</v>
          </cell>
          <cell r="F657">
            <v>39.7896</v>
          </cell>
        </row>
        <row r="658">
          <cell r="A658">
            <v>34458201</v>
          </cell>
          <cell r="F658">
            <v>39.811899999999994</v>
          </cell>
        </row>
        <row r="659">
          <cell r="A659">
            <v>34458501</v>
          </cell>
          <cell r="F659">
            <v>39.456099999999999</v>
          </cell>
        </row>
        <row r="660">
          <cell r="A660">
            <v>34458502</v>
          </cell>
          <cell r="F660">
            <v>39.795700000000004</v>
          </cell>
        </row>
        <row r="661">
          <cell r="A661">
            <v>34458601</v>
          </cell>
          <cell r="F661">
            <v>39.830699999999993</v>
          </cell>
        </row>
        <row r="662">
          <cell r="A662">
            <v>34458900</v>
          </cell>
          <cell r="F662">
            <v>39.712699999999998</v>
          </cell>
        </row>
        <row r="663">
          <cell r="A663">
            <v>34459001</v>
          </cell>
          <cell r="F663">
            <v>39.813000000000002</v>
          </cell>
        </row>
        <row r="664">
          <cell r="A664">
            <v>34459400</v>
          </cell>
          <cell r="F664">
            <v>39.783399999999993</v>
          </cell>
        </row>
        <row r="665">
          <cell r="A665">
            <v>34460000</v>
          </cell>
          <cell r="F665">
            <v>39.600499999999997</v>
          </cell>
        </row>
        <row r="666">
          <cell r="A666">
            <v>34460101</v>
          </cell>
          <cell r="F666">
            <v>39.824900000000007</v>
          </cell>
        </row>
        <row r="667">
          <cell r="A667">
            <v>34460501</v>
          </cell>
          <cell r="F667">
            <v>39.633600000000001</v>
          </cell>
        </row>
        <row r="668">
          <cell r="A668">
            <v>34460901</v>
          </cell>
          <cell r="F668">
            <v>39.582799999999999</v>
          </cell>
        </row>
        <row r="669">
          <cell r="A669">
            <v>34461401</v>
          </cell>
          <cell r="F669">
            <v>39.741999999999997</v>
          </cell>
        </row>
        <row r="670">
          <cell r="A670">
            <v>34461600</v>
          </cell>
          <cell r="F670">
            <v>39.860100000000003</v>
          </cell>
        </row>
        <row r="671">
          <cell r="A671">
            <v>34461801</v>
          </cell>
          <cell r="F671">
            <v>39.615600000000001</v>
          </cell>
        </row>
        <row r="672">
          <cell r="A672">
            <v>34461900</v>
          </cell>
          <cell r="F672">
            <v>39.599899999999998</v>
          </cell>
        </row>
        <row r="673">
          <cell r="A673">
            <v>34462000</v>
          </cell>
          <cell r="F673">
            <v>39.827399999999997</v>
          </cell>
        </row>
        <row r="674">
          <cell r="A674">
            <v>34462300</v>
          </cell>
          <cell r="F674">
            <v>39.530999999999999</v>
          </cell>
        </row>
        <row r="675">
          <cell r="A675">
            <v>34462601</v>
          </cell>
          <cell r="F675">
            <v>39.625900000000001</v>
          </cell>
        </row>
        <row r="676">
          <cell r="A676">
            <v>34462900</v>
          </cell>
          <cell r="F676">
            <v>39.675899999999999</v>
          </cell>
        </row>
        <row r="677">
          <cell r="A677">
            <v>34463001</v>
          </cell>
          <cell r="F677">
            <v>39.664900000000003</v>
          </cell>
        </row>
        <row r="678">
          <cell r="A678">
            <v>34463101</v>
          </cell>
          <cell r="F678">
            <v>39.533699999999996</v>
          </cell>
        </row>
        <row r="679">
          <cell r="A679">
            <v>34463300</v>
          </cell>
          <cell r="F679">
            <v>39.590899999999998</v>
          </cell>
        </row>
        <row r="680">
          <cell r="A680">
            <v>34463501</v>
          </cell>
          <cell r="F680">
            <v>39.509700000000002</v>
          </cell>
        </row>
        <row r="681">
          <cell r="A681">
            <v>34463601</v>
          </cell>
          <cell r="F681">
            <v>39.6663</v>
          </cell>
        </row>
        <row r="682">
          <cell r="A682">
            <v>34463700</v>
          </cell>
          <cell r="F682">
            <v>39.586999999999996</v>
          </cell>
        </row>
        <row r="683">
          <cell r="A683">
            <v>34464301</v>
          </cell>
          <cell r="F683">
            <v>39.6693</v>
          </cell>
        </row>
        <row r="684">
          <cell r="A684">
            <v>34464401</v>
          </cell>
          <cell r="F684">
            <v>39.5764</v>
          </cell>
        </row>
        <row r="685">
          <cell r="A685">
            <v>34464601</v>
          </cell>
          <cell r="F685">
            <v>39.669500000000006</v>
          </cell>
        </row>
        <row r="686">
          <cell r="A686">
            <v>34464901</v>
          </cell>
          <cell r="F686">
            <v>39.572099999999999</v>
          </cell>
        </row>
        <row r="687">
          <cell r="A687">
            <v>34465201</v>
          </cell>
          <cell r="F687">
            <v>39.627299999999998</v>
          </cell>
        </row>
        <row r="688">
          <cell r="A688">
            <v>34465901</v>
          </cell>
          <cell r="F688">
            <v>39.575299999999999</v>
          </cell>
        </row>
        <row r="689">
          <cell r="A689">
            <v>34466101</v>
          </cell>
          <cell r="F689">
            <v>39.595100000000002</v>
          </cell>
        </row>
        <row r="690">
          <cell r="A690">
            <v>34466201</v>
          </cell>
          <cell r="F690">
            <v>39.573700000000002</v>
          </cell>
        </row>
        <row r="691">
          <cell r="A691">
            <v>34466400</v>
          </cell>
          <cell r="F691">
            <v>39.758000000000003</v>
          </cell>
        </row>
        <row r="692">
          <cell r="A692">
            <v>34466501</v>
          </cell>
          <cell r="F692">
            <v>39.581900000000005</v>
          </cell>
        </row>
        <row r="693">
          <cell r="A693">
            <v>34466601</v>
          </cell>
          <cell r="F693">
            <v>39.576700000000002</v>
          </cell>
        </row>
        <row r="694">
          <cell r="A694">
            <v>34466800</v>
          </cell>
          <cell r="F694">
            <v>39.552700000000002</v>
          </cell>
        </row>
        <row r="695">
          <cell r="A695">
            <v>34467101</v>
          </cell>
          <cell r="F695">
            <v>39.557200000000002</v>
          </cell>
        </row>
        <row r="696">
          <cell r="A696">
            <v>34467201</v>
          </cell>
          <cell r="F696">
            <v>39.621499999999997</v>
          </cell>
        </row>
        <row r="697">
          <cell r="A697">
            <v>34467701</v>
          </cell>
          <cell r="F697">
            <v>39.576700000000002</v>
          </cell>
        </row>
        <row r="698">
          <cell r="A698">
            <v>34468400</v>
          </cell>
          <cell r="F698">
            <v>39.595999999999997</v>
          </cell>
        </row>
        <row r="699">
          <cell r="A699">
            <v>34468901</v>
          </cell>
          <cell r="F699">
            <v>39.588900000000002</v>
          </cell>
        </row>
        <row r="700">
          <cell r="A700">
            <v>34469101</v>
          </cell>
          <cell r="F700">
            <v>39.589300000000001</v>
          </cell>
        </row>
        <row r="701">
          <cell r="A701">
            <v>34469801</v>
          </cell>
          <cell r="F701">
            <v>39.490200000000002</v>
          </cell>
        </row>
        <row r="702">
          <cell r="A702">
            <v>34469803</v>
          </cell>
          <cell r="F702">
            <v>39.6526</v>
          </cell>
        </row>
        <row r="703">
          <cell r="A703">
            <v>34470501</v>
          </cell>
          <cell r="F703">
            <v>39.474599999999995</v>
          </cell>
        </row>
        <row r="704">
          <cell r="A704">
            <v>34470600</v>
          </cell>
          <cell r="F704">
            <v>39.602699999999999</v>
          </cell>
        </row>
        <row r="705">
          <cell r="A705">
            <v>34471401</v>
          </cell>
          <cell r="F705">
            <v>39.789000000000001</v>
          </cell>
        </row>
        <row r="706">
          <cell r="A706">
            <v>34471600</v>
          </cell>
          <cell r="F706">
            <v>39.787399999999998</v>
          </cell>
        </row>
        <row r="707">
          <cell r="A707">
            <v>34471701</v>
          </cell>
          <cell r="F707">
            <v>39.558099999999996</v>
          </cell>
        </row>
        <row r="708">
          <cell r="A708">
            <v>34471802</v>
          </cell>
          <cell r="F708">
            <v>39.589199999999998</v>
          </cell>
        </row>
        <row r="709">
          <cell r="A709">
            <v>34471901</v>
          </cell>
          <cell r="F709">
            <v>39.610999999999997</v>
          </cell>
        </row>
        <row r="710">
          <cell r="A710">
            <v>34472901</v>
          </cell>
          <cell r="F710">
            <v>39.829599999999999</v>
          </cell>
        </row>
        <row r="711">
          <cell r="A711">
            <v>34473500</v>
          </cell>
          <cell r="F711">
            <v>39.541800000000002</v>
          </cell>
        </row>
        <row r="712">
          <cell r="A712">
            <v>34474401</v>
          </cell>
          <cell r="F712">
            <v>39.539699999999996</v>
          </cell>
        </row>
        <row r="713">
          <cell r="A713">
            <v>34474601</v>
          </cell>
          <cell r="F713">
            <v>39.642299999999999</v>
          </cell>
        </row>
        <row r="714">
          <cell r="A714">
            <v>34474901</v>
          </cell>
          <cell r="F714">
            <v>39.7911</v>
          </cell>
        </row>
        <row r="715">
          <cell r="A715">
            <v>34475101</v>
          </cell>
          <cell r="F715">
            <v>39.580799999999996</v>
          </cell>
        </row>
        <row r="716">
          <cell r="A716">
            <v>34475601</v>
          </cell>
          <cell r="F716">
            <v>39.633899999999997</v>
          </cell>
        </row>
        <row r="717">
          <cell r="A717">
            <v>34476001</v>
          </cell>
          <cell r="F717">
            <v>39.595199999999998</v>
          </cell>
        </row>
        <row r="718">
          <cell r="A718">
            <v>34477201</v>
          </cell>
          <cell r="F718">
            <v>39.6449</v>
          </cell>
        </row>
        <row r="719">
          <cell r="A719">
            <v>34477300</v>
          </cell>
          <cell r="F719">
            <v>39.700899999999997</v>
          </cell>
        </row>
        <row r="720">
          <cell r="A720">
            <v>34477701</v>
          </cell>
          <cell r="F720">
            <v>39.584300000000006</v>
          </cell>
        </row>
        <row r="721">
          <cell r="A721">
            <v>34477800</v>
          </cell>
          <cell r="F721">
            <v>39.669799999999995</v>
          </cell>
        </row>
        <row r="722">
          <cell r="A722">
            <v>34478201</v>
          </cell>
          <cell r="F722">
            <v>39.545999999999999</v>
          </cell>
        </row>
        <row r="723">
          <cell r="A723">
            <v>34478600</v>
          </cell>
          <cell r="F723">
            <v>39.598399999999998</v>
          </cell>
        </row>
        <row r="724">
          <cell r="A724">
            <v>34478701</v>
          </cell>
          <cell r="F724">
            <v>39.893000000000001</v>
          </cell>
        </row>
        <row r="725">
          <cell r="A725">
            <v>34478801</v>
          </cell>
          <cell r="F725">
            <v>39.657800000000002</v>
          </cell>
        </row>
        <row r="726">
          <cell r="A726">
            <v>34478901</v>
          </cell>
          <cell r="F726">
            <v>39.846899999999998</v>
          </cell>
        </row>
        <row r="727">
          <cell r="A727">
            <v>34479001</v>
          </cell>
          <cell r="F727">
            <v>39.874399999999994</v>
          </cell>
        </row>
        <row r="728">
          <cell r="A728">
            <v>34479101</v>
          </cell>
          <cell r="F728">
            <v>39.654499999999999</v>
          </cell>
        </row>
        <row r="729">
          <cell r="A729">
            <v>34479301</v>
          </cell>
          <cell r="F729">
            <v>39.872300000000003</v>
          </cell>
        </row>
        <row r="730">
          <cell r="A730">
            <v>34479401</v>
          </cell>
          <cell r="F730">
            <v>40.004400000000004</v>
          </cell>
        </row>
        <row r="731">
          <cell r="A731">
            <v>34479501</v>
          </cell>
          <cell r="F731">
            <v>39.805199999999999</v>
          </cell>
        </row>
        <row r="732">
          <cell r="A732">
            <v>34480202</v>
          </cell>
          <cell r="F732">
            <v>39.8658</v>
          </cell>
        </row>
        <row r="733">
          <cell r="A733">
            <v>34480300</v>
          </cell>
          <cell r="F733">
            <v>39.812599999999996</v>
          </cell>
        </row>
        <row r="734">
          <cell r="A734">
            <v>34480701</v>
          </cell>
          <cell r="F734">
            <v>39.819200000000002</v>
          </cell>
        </row>
        <row r="735">
          <cell r="A735">
            <v>34480801</v>
          </cell>
          <cell r="F735">
            <v>39.830600000000004</v>
          </cell>
        </row>
        <row r="736">
          <cell r="A736">
            <v>34480901</v>
          </cell>
          <cell r="F736">
            <v>39.8095</v>
          </cell>
        </row>
        <row r="737">
          <cell r="A737">
            <v>34481101</v>
          </cell>
          <cell r="F737">
            <v>38.637900000000002</v>
          </cell>
        </row>
        <row r="738">
          <cell r="A738">
            <v>34481201</v>
          </cell>
          <cell r="F738">
            <v>39.881100000000004</v>
          </cell>
        </row>
        <row r="739">
          <cell r="A739">
            <v>34481301</v>
          </cell>
          <cell r="F739">
            <v>39.874600000000001</v>
          </cell>
        </row>
        <row r="740">
          <cell r="A740">
            <v>34481501</v>
          </cell>
          <cell r="F740">
            <v>39.639599999999994</v>
          </cell>
        </row>
        <row r="741">
          <cell r="A741">
            <v>34482001</v>
          </cell>
          <cell r="F741">
            <v>39.6432</v>
          </cell>
        </row>
        <row r="742">
          <cell r="A742">
            <v>34482100</v>
          </cell>
          <cell r="F742">
            <v>39.638500000000001</v>
          </cell>
        </row>
        <row r="743">
          <cell r="A743">
            <v>34482200</v>
          </cell>
          <cell r="F743">
            <v>39.881800000000005</v>
          </cell>
        </row>
        <row r="744">
          <cell r="A744">
            <v>34482701</v>
          </cell>
          <cell r="F744">
            <v>39.574800000000003</v>
          </cell>
        </row>
        <row r="745">
          <cell r="A745">
            <v>34483001</v>
          </cell>
          <cell r="F745">
            <v>39.895499999999998</v>
          </cell>
        </row>
        <row r="746">
          <cell r="A746">
            <v>34483301</v>
          </cell>
          <cell r="F746">
            <v>39.789699999999996</v>
          </cell>
        </row>
        <row r="747">
          <cell r="A747">
            <v>34483701</v>
          </cell>
          <cell r="F747">
            <v>39.9101</v>
          </cell>
        </row>
        <row r="748">
          <cell r="A748">
            <v>34483801</v>
          </cell>
          <cell r="F748">
            <v>39.831299999999999</v>
          </cell>
        </row>
        <row r="749">
          <cell r="A749">
            <v>34484100</v>
          </cell>
          <cell r="F749">
            <v>39.744099999999996</v>
          </cell>
        </row>
        <row r="750">
          <cell r="A750">
            <v>34484301</v>
          </cell>
          <cell r="F750">
            <v>39.818300000000001</v>
          </cell>
        </row>
        <row r="751">
          <cell r="A751">
            <v>34484401</v>
          </cell>
          <cell r="F751">
            <v>39.607700000000001</v>
          </cell>
        </row>
        <row r="752">
          <cell r="A752">
            <v>34484701</v>
          </cell>
          <cell r="F752">
            <v>37.707499999999996</v>
          </cell>
        </row>
        <row r="753">
          <cell r="A753">
            <v>34484901</v>
          </cell>
          <cell r="F753">
            <v>39.872499999999995</v>
          </cell>
        </row>
        <row r="754">
          <cell r="A754">
            <v>34485001</v>
          </cell>
          <cell r="F754">
            <v>37.804600000000001</v>
          </cell>
        </row>
        <row r="755">
          <cell r="A755">
            <v>34485101</v>
          </cell>
          <cell r="F755">
            <v>39.873899999999999</v>
          </cell>
        </row>
        <row r="756">
          <cell r="A756">
            <v>34485200</v>
          </cell>
          <cell r="F756">
            <v>39.596399999999996</v>
          </cell>
        </row>
        <row r="757">
          <cell r="A757">
            <v>34485300</v>
          </cell>
          <cell r="F757">
            <v>39.6111</v>
          </cell>
        </row>
        <row r="758">
          <cell r="A758">
            <v>34485400</v>
          </cell>
          <cell r="F758">
            <v>39.7911</v>
          </cell>
        </row>
        <row r="759">
          <cell r="A759">
            <v>34485501</v>
          </cell>
          <cell r="F759">
            <v>37.804699999999997</v>
          </cell>
        </row>
        <row r="760">
          <cell r="A760">
            <v>34485701</v>
          </cell>
          <cell r="F760">
            <v>39.792700000000004</v>
          </cell>
        </row>
        <row r="761">
          <cell r="A761">
            <v>34485801</v>
          </cell>
          <cell r="F761">
            <v>39.873899999999999</v>
          </cell>
        </row>
        <row r="762">
          <cell r="A762">
            <v>34486101</v>
          </cell>
          <cell r="F762">
            <v>40.095600000000005</v>
          </cell>
        </row>
        <row r="763">
          <cell r="A763">
            <v>34486201</v>
          </cell>
          <cell r="F763">
            <v>39.758400000000002</v>
          </cell>
        </row>
        <row r="764">
          <cell r="A764">
            <v>34486301</v>
          </cell>
          <cell r="F764">
            <v>39.844999999999999</v>
          </cell>
        </row>
        <row r="765">
          <cell r="A765">
            <v>34486601</v>
          </cell>
          <cell r="F765">
            <v>39.917099999999998</v>
          </cell>
        </row>
        <row r="766">
          <cell r="A766">
            <v>34486700</v>
          </cell>
          <cell r="F766">
            <v>39.607199999999999</v>
          </cell>
        </row>
        <row r="767">
          <cell r="A767">
            <v>34486901</v>
          </cell>
          <cell r="F767">
            <v>39.798899999999996</v>
          </cell>
        </row>
        <row r="768">
          <cell r="A768">
            <v>34487001</v>
          </cell>
          <cell r="F768">
            <v>39.634999999999998</v>
          </cell>
        </row>
        <row r="769">
          <cell r="A769">
            <v>34487101</v>
          </cell>
          <cell r="F769">
            <v>39.8733</v>
          </cell>
        </row>
        <row r="770">
          <cell r="A770">
            <v>34487201</v>
          </cell>
          <cell r="F770">
            <v>39.844900000000003</v>
          </cell>
        </row>
        <row r="771">
          <cell r="A771">
            <v>34487401</v>
          </cell>
          <cell r="F771">
            <v>39.990699999999997</v>
          </cell>
        </row>
        <row r="772">
          <cell r="A772">
            <v>34487601</v>
          </cell>
          <cell r="F772">
            <v>39.816499999999998</v>
          </cell>
        </row>
        <row r="773">
          <cell r="A773">
            <v>34487701</v>
          </cell>
          <cell r="F773">
            <v>39.8322</v>
          </cell>
        </row>
        <row r="774">
          <cell r="A774">
            <v>34488001</v>
          </cell>
          <cell r="F774">
            <v>39.8123</v>
          </cell>
        </row>
        <row r="775">
          <cell r="A775">
            <v>34488101</v>
          </cell>
          <cell r="F775">
            <v>39.828899999999997</v>
          </cell>
        </row>
        <row r="776">
          <cell r="A776">
            <v>34488201</v>
          </cell>
          <cell r="F776">
            <v>39.8322</v>
          </cell>
        </row>
        <row r="777">
          <cell r="A777">
            <v>34488301</v>
          </cell>
          <cell r="F777">
            <v>39.801600000000001</v>
          </cell>
        </row>
        <row r="778">
          <cell r="A778">
            <v>34488401</v>
          </cell>
          <cell r="F778">
            <v>39.868400000000001</v>
          </cell>
        </row>
        <row r="779">
          <cell r="A779">
            <v>34488501</v>
          </cell>
          <cell r="F779">
            <v>40.082799999999999</v>
          </cell>
        </row>
        <row r="780">
          <cell r="A780">
            <v>34488801</v>
          </cell>
          <cell r="F780">
            <v>39.656200000000005</v>
          </cell>
        </row>
        <row r="781">
          <cell r="A781">
            <v>34489101</v>
          </cell>
          <cell r="F781">
            <v>39.658699999999996</v>
          </cell>
        </row>
        <row r="782">
          <cell r="A782">
            <v>34489601</v>
          </cell>
          <cell r="F782">
            <v>39.8705</v>
          </cell>
        </row>
        <row r="783">
          <cell r="A783">
            <v>34489701</v>
          </cell>
          <cell r="F783">
            <v>39.6006</v>
          </cell>
        </row>
        <row r="784">
          <cell r="A784">
            <v>34489801</v>
          </cell>
          <cell r="F784">
            <v>39.668500000000002</v>
          </cell>
        </row>
        <row r="785">
          <cell r="A785">
            <v>34489900</v>
          </cell>
          <cell r="F785">
            <v>38.237499999999997</v>
          </cell>
        </row>
        <row r="786">
          <cell r="A786">
            <v>34490101</v>
          </cell>
          <cell r="F786">
            <v>39.815899999999999</v>
          </cell>
        </row>
        <row r="787">
          <cell r="A787">
            <v>34490201</v>
          </cell>
          <cell r="F787">
            <v>39.818399999999997</v>
          </cell>
        </row>
        <row r="788">
          <cell r="A788">
            <v>34490801</v>
          </cell>
          <cell r="F788">
            <v>40.192300000000003</v>
          </cell>
        </row>
        <row r="789">
          <cell r="A789">
            <v>34490901</v>
          </cell>
          <cell r="F789">
            <v>39.785699999999999</v>
          </cell>
        </row>
        <row r="790">
          <cell r="A790">
            <v>34491001</v>
          </cell>
          <cell r="F790">
            <v>39.551500000000004</v>
          </cell>
        </row>
        <row r="791">
          <cell r="A791">
            <v>34491701</v>
          </cell>
          <cell r="F791">
            <v>39.797199999999997</v>
          </cell>
        </row>
        <row r="792">
          <cell r="A792">
            <v>34491900</v>
          </cell>
          <cell r="F792">
            <v>39.813699999999997</v>
          </cell>
        </row>
        <row r="793">
          <cell r="A793">
            <v>34492301</v>
          </cell>
          <cell r="F793">
            <v>39.495100000000001</v>
          </cell>
        </row>
        <row r="794">
          <cell r="A794">
            <v>34492701</v>
          </cell>
          <cell r="F794">
            <v>39.810199999999995</v>
          </cell>
        </row>
        <row r="795">
          <cell r="A795">
            <v>34492800</v>
          </cell>
          <cell r="F795">
            <v>39.478399999999993</v>
          </cell>
        </row>
        <row r="796">
          <cell r="A796">
            <v>34493001</v>
          </cell>
          <cell r="F796">
            <v>39.456699999999998</v>
          </cell>
        </row>
        <row r="797">
          <cell r="A797">
            <v>34493201</v>
          </cell>
          <cell r="F797">
            <v>39.797399999999996</v>
          </cell>
        </row>
        <row r="798">
          <cell r="A798">
            <v>34493400</v>
          </cell>
          <cell r="F798">
            <v>39.817100000000003</v>
          </cell>
        </row>
        <row r="799">
          <cell r="A799">
            <v>34493601</v>
          </cell>
          <cell r="F799">
            <v>39.552599999999998</v>
          </cell>
        </row>
        <row r="800">
          <cell r="A800">
            <v>34493801</v>
          </cell>
          <cell r="F800">
            <v>39.4651</v>
          </cell>
        </row>
        <row r="801">
          <cell r="A801">
            <v>34494001</v>
          </cell>
          <cell r="F801">
            <v>39.4739</v>
          </cell>
        </row>
        <row r="802">
          <cell r="A802">
            <v>34494101</v>
          </cell>
          <cell r="F802">
            <v>39.4758</v>
          </cell>
        </row>
        <row r="803">
          <cell r="A803">
            <v>34494301</v>
          </cell>
          <cell r="F803">
            <v>39.466999999999999</v>
          </cell>
        </row>
        <row r="804">
          <cell r="A804">
            <v>34494600</v>
          </cell>
          <cell r="F804">
            <v>39.672600000000003</v>
          </cell>
        </row>
        <row r="805">
          <cell r="A805">
            <v>34494801</v>
          </cell>
          <cell r="F805">
            <v>39.561</v>
          </cell>
        </row>
        <row r="806">
          <cell r="A806">
            <v>34494901</v>
          </cell>
          <cell r="F806">
            <v>39.802900000000001</v>
          </cell>
        </row>
        <row r="807">
          <cell r="A807">
            <v>34495000</v>
          </cell>
          <cell r="F807">
            <v>39.593899999999998</v>
          </cell>
        </row>
        <row r="808">
          <cell r="A808">
            <v>34495101</v>
          </cell>
          <cell r="F808">
            <v>39.820099999999996</v>
          </cell>
        </row>
        <row r="809">
          <cell r="A809">
            <v>34495201</v>
          </cell>
          <cell r="F809">
            <v>39.7986</v>
          </cell>
        </row>
        <row r="810">
          <cell r="A810">
            <v>34495402</v>
          </cell>
          <cell r="F810">
            <v>39.806800000000003</v>
          </cell>
        </row>
        <row r="811">
          <cell r="A811">
            <v>34495601</v>
          </cell>
          <cell r="F811">
            <v>39.564599999999999</v>
          </cell>
        </row>
        <row r="812">
          <cell r="A812">
            <v>34495701</v>
          </cell>
          <cell r="F812">
            <v>39.455400000000004</v>
          </cell>
        </row>
        <row r="813">
          <cell r="A813">
            <v>34495901</v>
          </cell>
          <cell r="F813">
            <v>39.484199999999994</v>
          </cell>
        </row>
        <row r="814">
          <cell r="A814">
            <v>34496101</v>
          </cell>
          <cell r="F814">
            <v>39.454799999999999</v>
          </cell>
        </row>
        <row r="815">
          <cell r="A815">
            <v>34496200</v>
          </cell>
          <cell r="F815">
            <v>39.386800000000001</v>
          </cell>
        </row>
        <row r="816">
          <cell r="A816">
            <v>34496601</v>
          </cell>
          <cell r="F816">
            <v>39.477900000000005</v>
          </cell>
        </row>
        <row r="817">
          <cell r="A817">
            <v>34496701</v>
          </cell>
          <cell r="F817">
            <v>39.5593</v>
          </cell>
        </row>
        <row r="818">
          <cell r="A818">
            <v>34496801</v>
          </cell>
          <cell r="F818">
            <v>39.4574</v>
          </cell>
        </row>
        <row r="819">
          <cell r="A819">
            <v>34497900</v>
          </cell>
          <cell r="F819">
            <v>39.720600000000005</v>
          </cell>
        </row>
        <row r="820">
          <cell r="A820">
            <v>34498201</v>
          </cell>
          <cell r="F820">
            <v>39.688800000000001</v>
          </cell>
        </row>
        <row r="821">
          <cell r="A821">
            <v>34499301</v>
          </cell>
          <cell r="F821">
            <v>39.622100000000003</v>
          </cell>
        </row>
        <row r="822">
          <cell r="A822">
            <v>34502203</v>
          </cell>
          <cell r="F822">
            <v>39.486599999999996</v>
          </cell>
        </row>
        <row r="823">
          <cell r="A823">
            <v>34504501</v>
          </cell>
          <cell r="F823">
            <v>39.653300000000002</v>
          </cell>
        </row>
        <row r="824">
          <cell r="A824">
            <v>34504701</v>
          </cell>
          <cell r="F824">
            <v>39.7072</v>
          </cell>
        </row>
        <row r="825">
          <cell r="A825">
            <v>34507400</v>
          </cell>
          <cell r="F825">
            <v>39.6843</v>
          </cell>
        </row>
        <row r="826">
          <cell r="A826">
            <v>34508801</v>
          </cell>
          <cell r="F826">
            <v>39.7087</v>
          </cell>
        </row>
        <row r="827">
          <cell r="A827">
            <v>34509001</v>
          </cell>
          <cell r="F827">
            <v>39.7104</v>
          </cell>
        </row>
        <row r="828">
          <cell r="A828">
            <v>34509301</v>
          </cell>
          <cell r="F828">
            <v>39.689500000000002</v>
          </cell>
        </row>
        <row r="829">
          <cell r="A829">
            <v>34509401</v>
          </cell>
          <cell r="F829">
            <v>39.685900000000004</v>
          </cell>
        </row>
        <row r="830">
          <cell r="A830">
            <v>34510700</v>
          </cell>
          <cell r="F830">
            <v>39.700299999999999</v>
          </cell>
        </row>
        <row r="831">
          <cell r="A831">
            <v>34510800</v>
          </cell>
          <cell r="F831">
            <v>39.673699999999997</v>
          </cell>
        </row>
        <row r="832">
          <cell r="A832">
            <v>34512000</v>
          </cell>
          <cell r="F832">
            <v>39.699199999999998</v>
          </cell>
        </row>
        <row r="833">
          <cell r="A833">
            <v>34515801</v>
          </cell>
          <cell r="F833">
            <v>39.6952</v>
          </cell>
        </row>
        <row r="834">
          <cell r="A834">
            <v>34517901</v>
          </cell>
          <cell r="F834">
            <v>39.6783</v>
          </cell>
        </row>
        <row r="835">
          <cell r="A835">
            <v>34518201</v>
          </cell>
          <cell r="F835">
            <v>39.723500000000001</v>
          </cell>
        </row>
        <row r="836">
          <cell r="A836">
            <v>34518700</v>
          </cell>
          <cell r="F836">
            <v>39.731900000000003</v>
          </cell>
        </row>
        <row r="837">
          <cell r="A837">
            <v>34520001</v>
          </cell>
          <cell r="F837">
            <v>39.701500000000003</v>
          </cell>
        </row>
        <row r="838">
          <cell r="A838">
            <v>34520701</v>
          </cell>
          <cell r="F838">
            <v>39.710599999999999</v>
          </cell>
        </row>
        <row r="839">
          <cell r="A839">
            <v>34520801</v>
          </cell>
          <cell r="F839">
            <v>39.668700000000001</v>
          </cell>
        </row>
        <row r="840">
          <cell r="A840">
            <v>34520802</v>
          </cell>
          <cell r="F840">
            <v>39.680399999999999</v>
          </cell>
        </row>
        <row r="841">
          <cell r="A841">
            <v>34522301</v>
          </cell>
          <cell r="F841">
            <v>39.864200000000004</v>
          </cell>
        </row>
        <row r="842">
          <cell r="A842">
            <v>34523701</v>
          </cell>
          <cell r="F842">
            <v>39.656999999999996</v>
          </cell>
        </row>
        <row r="843">
          <cell r="A843">
            <v>34524401</v>
          </cell>
          <cell r="F843">
            <v>39.674599999999998</v>
          </cell>
        </row>
        <row r="844">
          <cell r="A844">
            <v>34524500</v>
          </cell>
          <cell r="F844">
            <v>39.819699999999997</v>
          </cell>
        </row>
        <row r="845">
          <cell r="A845">
            <v>34525101</v>
          </cell>
          <cell r="F845">
            <v>39.704799999999999</v>
          </cell>
        </row>
        <row r="846">
          <cell r="A846">
            <v>34527401</v>
          </cell>
          <cell r="F846">
            <v>39.709099999999999</v>
          </cell>
        </row>
        <row r="847">
          <cell r="A847">
            <v>34528900</v>
          </cell>
          <cell r="F847">
            <v>39.696599999999997</v>
          </cell>
        </row>
        <row r="848">
          <cell r="A848">
            <v>34530501</v>
          </cell>
          <cell r="F848">
            <v>39.704000000000001</v>
          </cell>
        </row>
        <row r="849">
          <cell r="A849">
            <v>34531301</v>
          </cell>
          <cell r="F849">
            <v>39.818899999999999</v>
          </cell>
        </row>
        <row r="850">
          <cell r="A850">
            <v>34531401</v>
          </cell>
          <cell r="F850">
            <v>39.349299999999999</v>
          </cell>
        </row>
        <row r="851">
          <cell r="A851">
            <v>34532201</v>
          </cell>
          <cell r="F851">
            <v>39.827799999999996</v>
          </cell>
        </row>
        <row r="852">
          <cell r="A852">
            <v>34532501</v>
          </cell>
          <cell r="F852">
            <v>39.873899999999999</v>
          </cell>
        </row>
        <row r="853">
          <cell r="A853">
            <v>34532601</v>
          </cell>
          <cell r="F853">
            <v>39.285399999999996</v>
          </cell>
        </row>
        <row r="854">
          <cell r="A854">
            <v>34532700</v>
          </cell>
          <cell r="F854">
            <v>39.3506</v>
          </cell>
        </row>
        <row r="855">
          <cell r="A855">
            <v>34532801</v>
          </cell>
          <cell r="F855">
            <v>39.7117</v>
          </cell>
        </row>
        <row r="856">
          <cell r="A856">
            <v>34533001</v>
          </cell>
          <cell r="F856">
            <v>39.340000000000003</v>
          </cell>
        </row>
        <row r="857">
          <cell r="A857">
            <v>34533100</v>
          </cell>
          <cell r="F857">
            <v>39.577300000000001</v>
          </cell>
        </row>
        <row r="858">
          <cell r="A858">
            <v>34533200</v>
          </cell>
          <cell r="F858">
            <v>39.790999999999997</v>
          </cell>
        </row>
        <row r="859">
          <cell r="A859">
            <v>34533301</v>
          </cell>
          <cell r="F859">
            <v>39.729399999999998</v>
          </cell>
        </row>
        <row r="860">
          <cell r="A860">
            <v>34533500</v>
          </cell>
          <cell r="F860">
            <v>39.825399999999995</v>
          </cell>
        </row>
        <row r="861">
          <cell r="A861">
            <v>34533700</v>
          </cell>
          <cell r="F861">
            <v>39.403300000000002</v>
          </cell>
        </row>
        <row r="862">
          <cell r="A862">
            <v>34533801</v>
          </cell>
          <cell r="F862">
            <v>39.358700000000006</v>
          </cell>
        </row>
        <row r="863">
          <cell r="A863">
            <v>34533901</v>
          </cell>
          <cell r="F863">
            <v>39.830999999999996</v>
          </cell>
        </row>
        <row r="864">
          <cell r="A864">
            <v>34534101</v>
          </cell>
          <cell r="F864">
            <v>39.682900000000004</v>
          </cell>
        </row>
        <row r="865">
          <cell r="A865">
            <v>34534901</v>
          </cell>
          <cell r="F865">
            <v>39.309999999999995</v>
          </cell>
        </row>
        <row r="866">
          <cell r="A866">
            <v>34535001</v>
          </cell>
          <cell r="F866">
            <v>39.812599999999996</v>
          </cell>
        </row>
        <row r="867">
          <cell r="A867">
            <v>34535101</v>
          </cell>
          <cell r="F867">
            <v>39.805199999999999</v>
          </cell>
        </row>
        <row r="868">
          <cell r="A868">
            <v>34535401</v>
          </cell>
          <cell r="F868">
            <v>39.814099999999996</v>
          </cell>
        </row>
        <row r="869">
          <cell r="A869">
            <v>34535901</v>
          </cell>
          <cell r="F869">
            <v>39.286300000000004</v>
          </cell>
        </row>
        <row r="870">
          <cell r="A870">
            <v>34536001</v>
          </cell>
          <cell r="F870">
            <v>39.277500000000003</v>
          </cell>
        </row>
        <row r="871">
          <cell r="A871">
            <v>34536100</v>
          </cell>
          <cell r="F871">
            <v>39.790999999999997</v>
          </cell>
        </row>
        <row r="872">
          <cell r="A872">
            <v>34536200</v>
          </cell>
          <cell r="F872">
            <v>39.734699999999997</v>
          </cell>
        </row>
        <row r="873">
          <cell r="A873">
            <v>34536301</v>
          </cell>
          <cell r="F873">
            <v>39.330300000000001</v>
          </cell>
        </row>
        <row r="874">
          <cell r="A874">
            <v>34536400</v>
          </cell>
          <cell r="F874">
            <v>39.679699999999997</v>
          </cell>
        </row>
        <row r="875">
          <cell r="A875">
            <v>34536500</v>
          </cell>
          <cell r="F875">
            <v>39.774299999999997</v>
          </cell>
        </row>
        <row r="876">
          <cell r="A876">
            <v>34536601</v>
          </cell>
          <cell r="F876">
            <v>39.816800000000001</v>
          </cell>
        </row>
        <row r="877">
          <cell r="A877">
            <v>34536701</v>
          </cell>
          <cell r="F877">
            <v>39.372999999999998</v>
          </cell>
        </row>
        <row r="878">
          <cell r="A878">
            <v>34537001</v>
          </cell>
          <cell r="F878">
            <v>40.6126</v>
          </cell>
        </row>
        <row r="879">
          <cell r="A879">
            <v>34537101</v>
          </cell>
          <cell r="F879">
            <v>39.708100000000002</v>
          </cell>
        </row>
        <row r="880">
          <cell r="A880">
            <v>34537301</v>
          </cell>
          <cell r="F880">
            <v>39.298699999999997</v>
          </cell>
        </row>
        <row r="881">
          <cell r="A881">
            <v>34537400</v>
          </cell>
          <cell r="F881">
            <v>39.502700000000004</v>
          </cell>
        </row>
        <row r="882">
          <cell r="A882">
            <v>34537501</v>
          </cell>
          <cell r="F882">
            <v>39.802200000000006</v>
          </cell>
        </row>
        <row r="883">
          <cell r="A883">
            <v>34537801</v>
          </cell>
          <cell r="F883">
            <v>39.830500000000001</v>
          </cell>
        </row>
        <row r="884">
          <cell r="A884">
            <v>34537900</v>
          </cell>
          <cell r="F884">
            <v>39.319399999999995</v>
          </cell>
        </row>
        <row r="885">
          <cell r="A885">
            <v>34538001</v>
          </cell>
          <cell r="F885">
            <v>39.306699999999999</v>
          </cell>
        </row>
        <row r="886">
          <cell r="A886">
            <v>34538100</v>
          </cell>
          <cell r="F886">
            <v>39.803199999999997</v>
          </cell>
        </row>
        <row r="887">
          <cell r="A887">
            <v>34538301</v>
          </cell>
          <cell r="F887">
            <v>39.811799999999998</v>
          </cell>
        </row>
        <row r="888">
          <cell r="A888">
            <v>34538501</v>
          </cell>
          <cell r="F888">
            <v>39.829299999999996</v>
          </cell>
        </row>
        <row r="889">
          <cell r="A889">
            <v>34538701</v>
          </cell>
          <cell r="F889">
            <v>39.701700000000002</v>
          </cell>
        </row>
        <row r="890">
          <cell r="A890">
            <v>34539100</v>
          </cell>
          <cell r="F890">
            <v>39.357999999999997</v>
          </cell>
        </row>
        <row r="891">
          <cell r="A891">
            <v>34539201</v>
          </cell>
          <cell r="F891">
            <v>39.747699999999995</v>
          </cell>
        </row>
        <row r="892">
          <cell r="A892">
            <v>34539300</v>
          </cell>
          <cell r="F892">
            <v>39.747699999999995</v>
          </cell>
        </row>
        <row r="893">
          <cell r="A893">
            <v>34539401</v>
          </cell>
          <cell r="F893">
            <v>39.2577</v>
          </cell>
        </row>
        <row r="894">
          <cell r="A894">
            <v>34539501</v>
          </cell>
          <cell r="F894">
            <v>39.340299999999999</v>
          </cell>
        </row>
        <row r="895">
          <cell r="A895">
            <v>34540100</v>
          </cell>
          <cell r="F895">
            <v>39.7821</v>
          </cell>
        </row>
        <row r="896">
          <cell r="A896">
            <v>34540201</v>
          </cell>
          <cell r="F896">
            <v>39.356299999999997</v>
          </cell>
        </row>
        <row r="897">
          <cell r="A897">
            <v>34540501</v>
          </cell>
          <cell r="F897">
            <v>39.354399999999998</v>
          </cell>
        </row>
        <row r="898">
          <cell r="A898">
            <v>34540600</v>
          </cell>
          <cell r="F898">
            <v>39.722500000000004</v>
          </cell>
        </row>
        <row r="899">
          <cell r="A899">
            <v>34540800</v>
          </cell>
          <cell r="F899">
            <v>39.348599999999998</v>
          </cell>
        </row>
        <row r="900">
          <cell r="A900">
            <v>34541001</v>
          </cell>
          <cell r="F900">
            <v>39.353000000000002</v>
          </cell>
        </row>
        <row r="901">
          <cell r="A901">
            <v>34541101</v>
          </cell>
          <cell r="F901">
            <v>39.266199999999998</v>
          </cell>
        </row>
        <row r="902">
          <cell r="A902">
            <v>34541600</v>
          </cell>
          <cell r="F902">
            <v>39.300399999999996</v>
          </cell>
        </row>
        <row r="903">
          <cell r="A903">
            <v>34541901</v>
          </cell>
          <cell r="F903">
            <v>39.3003</v>
          </cell>
        </row>
        <row r="904">
          <cell r="A904">
            <v>34542200</v>
          </cell>
          <cell r="F904">
            <v>39.3352</v>
          </cell>
        </row>
        <row r="905">
          <cell r="A905">
            <v>34542301</v>
          </cell>
          <cell r="F905">
            <v>39.314</v>
          </cell>
        </row>
        <row r="906">
          <cell r="A906">
            <v>34542601</v>
          </cell>
          <cell r="F906">
            <v>39.339300000000001</v>
          </cell>
        </row>
        <row r="907">
          <cell r="A907">
            <v>34542901</v>
          </cell>
          <cell r="F907">
            <v>39.308199999999999</v>
          </cell>
        </row>
        <row r="908">
          <cell r="A908">
            <v>34543501</v>
          </cell>
          <cell r="F908">
            <v>39.314799999999998</v>
          </cell>
        </row>
        <row r="909">
          <cell r="A909">
            <v>34543600</v>
          </cell>
          <cell r="F909">
            <v>39.313699999999997</v>
          </cell>
        </row>
        <row r="910">
          <cell r="A910">
            <v>34543700</v>
          </cell>
          <cell r="F910">
            <v>39.298499999999997</v>
          </cell>
        </row>
        <row r="911">
          <cell r="A911">
            <v>34543800</v>
          </cell>
          <cell r="F911">
            <v>39.325099999999999</v>
          </cell>
        </row>
        <row r="912">
          <cell r="A912">
            <v>34544200</v>
          </cell>
          <cell r="F912">
            <v>39.308199999999999</v>
          </cell>
        </row>
        <row r="913">
          <cell r="A913">
            <v>34544401</v>
          </cell>
          <cell r="F913">
            <v>39.115400000000001</v>
          </cell>
        </row>
        <row r="914">
          <cell r="A914">
            <v>34544600</v>
          </cell>
          <cell r="F914">
            <v>39.312899999999999</v>
          </cell>
        </row>
        <row r="915">
          <cell r="A915">
            <v>34544601</v>
          </cell>
          <cell r="F915">
            <v>39.349699999999999</v>
          </cell>
        </row>
        <row r="916">
          <cell r="A916">
            <v>34545101</v>
          </cell>
          <cell r="F916">
            <v>39.290100000000002</v>
          </cell>
        </row>
        <row r="917">
          <cell r="A917">
            <v>34545102</v>
          </cell>
          <cell r="F917">
            <v>39.284600000000005</v>
          </cell>
        </row>
        <row r="918">
          <cell r="A918">
            <v>34545501</v>
          </cell>
          <cell r="F918">
            <v>39.334300000000006</v>
          </cell>
        </row>
        <row r="919">
          <cell r="A919">
            <v>34546000</v>
          </cell>
          <cell r="F919">
            <v>39.341500000000003</v>
          </cell>
        </row>
        <row r="920">
          <cell r="A920">
            <v>34546201</v>
          </cell>
          <cell r="F920">
            <v>39.335500000000003</v>
          </cell>
        </row>
        <row r="921">
          <cell r="A921">
            <v>34546300</v>
          </cell>
          <cell r="F921">
            <v>39.310699999999997</v>
          </cell>
        </row>
        <row r="922">
          <cell r="A922">
            <v>34546501</v>
          </cell>
          <cell r="F922">
            <v>39.3504</v>
          </cell>
        </row>
        <row r="923">
          <cell r="A923">
            <v>34546800</v>
          </cell>
          <cell r="F923">
            <v>39.287799999999997</v>
          </cell>
        </row>
        <row r="924">
          <cell r="A924">
            <v>34546900</v>
          </cell>
          <cell r="F924">
            <v>39.348500000000001</v>
          </cell>
        </row>
        <row r="925">
          <cell r="A925">
            <v>34547301</v>
          </cell>
          <cell r="F925">
            <v>39.283699999999996</v>
          </cell>
        </row>
        <row r="926">
          <cell r="A926">
            <v>34547600</v>
          </cell>
          <cell r="F926">
            <v>39.293099999999995</v>
          </cell>
        </row>
        <row r="927">
          <cell r="A927">
            <v>34547701</v>
          </cell>
          <cell r="F927">
            <v>39.271599999999999</v>
          </cell>
        </row>
        <row r="928">
          <cell r="A928">
            <v>34547901</v>
          </cell>
          <cell r="F928">
            <v>39.320300000000003</v>
          </cell>
        </row>
        <row r="929">
          <cell r="A929">
            <v>34548100</v>
          </cell>
          <cell r="F929">
            <v>39.3874</v>
          </cell>
        </row>
        <row r="930">
          <cell r="A930">
            <v>34548600</v>
          </cell>
          <cell r="F930">
            <v>39.354300000000002</v>
          </cell>
        </row>
        <row r="931">
          <cell r="A931">
            <v>34548701</v>
          </cell>
          <cell r="F931">
            <v>39.357499999999995</v>
          </cell>
        </row>
        <row r="932">
          <cell r="A932">
            <v>34549201</v>
          </cell>
          <cell r="F932">
            <v>39.334899999999998</v>
          </cell>
        </row>
        <row r="933">
          <cell r="A933">
            <v>34549500</v>
          </cell>
          <cell r="F933">
            <v>39.302</v>
          </cell>
        </row>
        <row r="934">
          <cell r="A934">
            <v>34550600</v>
          </cell>
          <cell r="F934">
            <v>39.322099999999999</v>
          </cell>
        </row>
        <row r="935">
          <cell r="A935">
            <v>34550800</v>
          </cell>
          <cell r="F935">
            <v>39.360100000000003</v>
          </cell>
        </row>
        <row r="936">
          <cell r="A936">
            <v>34551001</v>
          </cell>
          <cell r="F936">
            <v>39.361399999999996</v>
          </cell>
        </row>
        <row r="937">
          <cell r="A937">
            <v>34551101</v>
          </cell>
          <cell r="F937">
            <v>39.355899999999998</v>
          </cell>
        </row>
        <row r="938">
          <cell r="A938">
            <v>34551200</v>
          </cell>
          <cell r="F938">
            <v>39.334000000000003</v>
          </cell>
        </row>
        <row r="939">
          <cell r="A939">
            <v>34551300</v>
          </cell>
          <cell r="F939">
            <v>39.344999999999999</v>
          </cell>
        </row>
        <row r="940">
          <cell r="A940">
            <v>34551501</v>
          </cell>
          <cell r="F940">
            <v>39.3401</v>
          </cell>
        </row>
        <row r="941">
          <cell r="A941">
            <v>34551800</v>
          </cell>
          <cell r="F941">
            <v>39.357199999999999</v>
          </cell>
        </row>
        <row r="942">
          <cell r="A942">
            <v>34552300</v>
          </cell>
          <cell r="F942">
            <v>39.377800000000001</v>
          </cell>
        </row>
        <row r="943">
          <cell r="A943">
            <v>34552501</v>
          </cell>
          <cell r="F943">
            <v>39.344499999999996</v>
          </cell>
        </row>
        <row r="944">
          <cell r="A944">
            <v>34553301</v>
          </cell>
          <cell r="F944">
            <v>39.709899999999998</v>
          </cell>
        </row>
        <row r="945">
          <cell r="A945">
            <v>34553302</v>
          </cell>
          <cell r="F945">
            <v>39.714199999999998</v>
          </cell>
        </row>
        <row r="946">
          <cell r="A946">
            <v>34553501</v>
          </cell>
          <cell r="F946">
            <v>39.510999999999996</v>
          </cell>
        </row>
        <row r="947">
          <cell r="A947">
            <v>34554001</v>
          </cell>
          <cell r="F947">
            <v>39.658699999999996</v>
          </cell>
        </row>
        <row r="948">
          <cell r="A948">
            <v>34555001</v>
          </cell>
          <cell r="F948">
            <v>39.684999999999995</v>
          </cell>
        </row>
        <row r="949">
          <cell r="A949">
            <v>34555801</v>
          </cell>
          <cell r="F949">
            <v>39.515000000000001</v>
          </cell>
        </row>
        <row r="950">
          <cell r="A950">
            <v>34556001</v>
          </cell>
          <cell r="F950">
            <v>39.5139</v>
          </cell>
        </row>
        <row r="951">
          <cell r="A951">
            <v>34557701</v>
          </cell>
          <cell r="F951">
            <v>39.707699999999996</v>
          </cell>
        </row>
        <row r="952">
          <cell r="A952">
            <v>34558201</v>
          </cell>
          <cell r="F952">
            <v>39.715000000000003</v>
          </cell>
        </row>
        <row r="953">
          <cell r="A953">
            <v>34558401</v>
          </cell>
          <cell r="F953">
            <v>39.680399999999999</v>
          </cell>
        </row>
        <row r="954">
          <cell r="A954">
            <v>34560800</v>
          </cell>
          <cell r="F954">
            <v>39.485300000000002</v>
          </cell>
        </row>
        <row r="955">
          <cell r="A955">
            <v>34561000</v>
          </cell>
          <cell r="F955">
            <v>39.441400000000002</v>
          </cell>
        </row>
        <row r="956">
          <cell r="A956">
            <v>34561400</v>
          </cell>
          <cell r="F956">
            <v>39.524299999999997</v>
          </cell>
        </row>
        <row r="957">
          <cell r="A957">
            <v>34562901</v>
          </cell>
          <cell r="F957">
            <v>39.406799999999997</v>
          </cell>
        </row>
        <row r="958">
          <cell r="A958">
            <v>34564100</v>
          </cell>
          <cell r="F958">
            <v>39.477900000000005</v>
          </cell>
        </row>
        <row r="959">
          <cell r="A959">
            <v>34564401</v>
          </cell>
          <cell r="F959">
            <v>39.392400000000002</v>
          </cell>
        </row>
        <row r="960">
          <cell r="A960">
            <v>34564901</v>
          </cell>
          <cell r="F960">
            <v>39.394600000000004</v>
          </cell>
        </row>
        <row r="961">
          <cell r="A961">
            <v>34565500</v>
          </cell>
          <cell r="F961">
            <v>39.491</v>
          </cell>
        </row>
        <row r="962">
          <cell r="A962">
            <v>34566900</v>
          </cell>
          <cell r="F962">
            <v>39.432400000000001</v>
          </cell>
        </row>
        <row r="963">
          <cell r="A963">
            <v>34566903</v>
          </cell>
          <cell r="F963">
            <v>39.485500000000002</v>
          </cell>
        </row>
        <row r="964">
          <cell r="A964">
            <v>34567901</v>
          </cell>
          <cell r="F964">
            <v>39.348599999999998</v>
          </cell>
        </row>
        <row r="965">
          <cell r="A965">
            <v>34568400</v>
          </cell>
          <cell r="F965">
            <v>39.383300000000006</v>
          </cell>
        </row>
        <row r="966">
          <cell r="A966">
            <v>34568701</v>
          </cell>
          <cell r="F966">
            <v>39.3947</v>
          </cell>
        </row>
        <row r="967">
          <cell r="A967">
            <v>34569001</v>
          </cell>
          <cell r="F967">
            <v>39.389200000000002</v>
          </cell>
        </row>
        <row r="968">
          <cell r="A968">
            <v>34569301</v>
          </cell>
          <cell r="F968">
            <v>39.359499999999997</v>
          </cell>
        </row>
        <row r="969">
          <cell r="A969">
            <v>34569700</v>
          </cell>
          <cell r="F969">
            <v>39.233200000000004</v>
          </cell>
        </row>
        <row r="970">
          <cell r="A970">
            <v>34569900</v>
          </cell>
          <cell r="F970">
            <v>39.189700000000002</v>
          </cell>
        </row>
        <row r="971">
          <cell r="A971">
            <v>34570100</v>
          </cell>
          <cell r="F971">
            <v>39.379800000000003</v>
          </cell>
        </row>
        <row r="972">
          <cell r="A972">
            <v>34570201</v>
          </cell>
          <cell r="F972">
            <v>39.341800000000006</v>
          </cell>
        </row>
        <row r="973">
          <cell r="A973">
            <v>34570500</v>
          </cell>
          <cell r="F973">
            <v>39.470300000000002</v>
          </cell>
        </row>
        <row r="974">
          <cell r="A974">
            <v>34571301</v>
          </cell>
          <cell r="F974">
            <v>39.503599999999999</v>
          </cell>
        </row>
        <row r="975">
          <cell r="A975">
            <v>34571401</v>
          </cell>
          <cell r="F975">
            <v>39.430500000000002</v>
          </cell>
        </row>
        <row r="976">
          <cell r="A976">
            <v>34571700</v>
          </cell>
          <cell r="F976">
            <v>39.325499999999998</v>
          </cell>
        </row>
        <row r="977">
          <cell r="A977">
            <v>34571901</v>
          </cell>
          <cell r="F977">
            <v>39.361800000000002</v>
          </cell>
        </row>
        <row r="978">
          <cell r="A978">
            <v>34572200</v>
          </cell>
          <cell r="F978">
            <v>39.528099999999995</v>
          </cell>
        </row>
        <row r="979">
          <cell r="A979">
            <v>34572501</v>
          </cell>
          <cell r="F979">
            <v>39.353200000000001</v>
          </cell>
        </row>
        <row r="980">
          <cell r="A980">
            <v>34572600</v>
          </cell>
          <cell r="F980">
            <v>39.506500000000003</v>
          </cell>
        </row>
        <row r="981">
          <cell r="A981">
            <v>34572701</v>
          </cell>
          <cell r="F981">
            <v>39.510100000000001</v>
          </cell>
        </row>
        <row r="982">
          <cell r="A982">
            <v>34572901</v>
          </cell>
          <cell r="F982">
            <v>39.352499999999999</v>
          </cell>
        </row>
        <row r="983">
          <cell r="A983">
            <v>34572902</v>
          </cell>
          <cell r="F983">
            <v>39.343800000000002</v>
          </cell>
        </row>
        <row r="984">
          <cell r="A984">
            <v>34573001</v>
          </cell>
          <cell r="F984">
            <v>39.358499999999999</v>
          </cell>
        </row>
        <row r="985">
          <cell r="A985">
            <v>34573100</v>
          </cell>
          <cell r="F985">
            <v>39.344999999999999</v>
          </cell>
        </row>
        <row r="986">
          <cell r="A986">
            <v>34573700</v>
          </cell>
          <cell r="F986">
            <v>39.467700000000001</v>
          </cell>
        </row>
        <row r="987">
          <cell r="A987">
            <v>34574301</v>
          </cell>
          <cell r="F987">
            <v>39.200099999999999</v>
          </cell>
        </row>
        <row r="988">
          <cell r="A988">
            <v>34574702</v>
          </cell>
          <cell r="F988">
            <v>39.349499999999999</v>
          </cell>
        </row>
        <row r="989">
          <cell r="A989">
            <v>34574901</v>
          </cell>
          <cell r="F989">
            <v>39.3399</v>
          </cell>
        </row>
        <row r="990">
          <cell r="A990">
            <v>34575301</v>
          </cell>
          <cell r="F990">
            <v>39.290199999999999</v>
          </cell>
        </row>
        <row r="991">
          <cell r="A991">
            <v>34575401</v>
          </cell>
          <cell r="F991">
            <v>39.463699999999996</v>
          </cell>
        </row>
        <row r="992">
          <cell r="A992">
            <v>34575501</v>
          </cell>
          <cell r="F992">
            <v>39.391100000000002</v>
          </cell>
        </row>
        <row r="993">
          <cell r="A993">
            <v>34575901</v>
          </cell>
          <cell r="F993">
            <v>39.336999999999996</v>
          </cell>
        </row>
        <row r="994">
          <cell r="A994">
            <v>34576901</v>
          </cell>
          <cell r="F994">
            <v>39.178900000000006</v>
          </cell>
        </row>
        <row r="995">
          <cell r="A995">
            <v>34577000</v>
          </cell>
          <cell r="F995">
            <v>39.221600000000002</v>
          </cell>
        </row>
        <row r="996">
          <cell r="A996">
            <v>34577201</v>
          </cell>
          <cell r="F996">
            <v>39.466700000000003</v>
          </cell>
        </row>
        <row r="997">
          <cell r="A997">
            <v>34577300</v>
          </cell>
          <cell r="F997">
            <v>39.355699999999999</v>
          </cell>
        </row>
        <row r="998">
          <cell r="A998">
            <v>34577400</v>
          </cell>
          <cell r="F998">
            <v>39.325199999999995</v>
          </cell>
        </row>
        <row r="999">
          <cell r="A999">
            <v>34577601</v>
          </cell>
          <cell r="F999">
            <v>39.351599999999998</v>
          </cell>
        </row>
        <row r="1000">
          <cell r="A1000">
            <v>34577800</v>
          </cell>
          <cell r="F1000">
            <v>39.317799999999998</v>
          </cell>
        </row>
        <row r="1001">
          <cell r="A1001">
            <v>34578200</v>
          </cell>
          <cell r="F1001">
            <v>39.387699999999995</v>
          </cell>
        </row>
        <row r="1002">
          <cell r="A1002">
            <v>34578300</v>
          </cell>
          <cell r="F1002">
            <v>39.3506</v>
          </cell>
        </row>
        <row r="1003">
          <cell r="A1003">
            <v>34579401</v>
          </cell>
          <cell r="F1003">
            <v>39.308299999999996</v>
          </cell>
        </row>
        <row r="1004">
          <cell r="A1004">
            <v>34579600</v>
          </cell>
          <cell r="F1004">
            <v>39.470100000000002</v>
          </cell>
        </row>
        <row r="1005">
          <cell r="A1005">
            <v>34579901</v>
          </cell>
          <cell r="F1005">
            <v>39.315999999999995</v>
          </cell>
        </row>
        <row r="1006">
          <cell r="A1006">
            <v>34580000</v>
          </cell>
          <cell r="F1006">
            <v>39.396300000000004</v>
          </cell>
        </row>
        <row r="1007">
          <cell r="A1007">
            <v>34580101</v>
          </cell>
          <cell r="F1007">
            <v>39.445700000000002</v>
          </cell>
        </row>
        <row r="1008">
          <cell r="A1008">
            <v>34580601</v>
          </cell>
          <cell r="F1008">
            <v>39.5961</v>
          </cell>
        </row>
        <row r="1009">
          <cell r="A1009">
            <v>34580800</v>
          </cell>
          <cell r="F1009">
            <v>39.287599999999998</v>
          </cell>
        </row>
        <row r="1010">
          <cell r="A1010">
            <v>34581101</v>
          </cell>
          <cell r="F1010">
            <v>39.301299999999998</v>
          </cell>
        </row>
        <row r="1011">
          <cell r="A1011">
            <v>34581201</v>
          </cell>
          <cell r="F1011">
            <v>39.366500000000002</v>
          </cell>
        </row>
        <row r="1012">
          <cell r="A1012">
            <v>34581401</v>
          </cell>
          <cell r="F1012">
            <v>39.329500000000003</v>
          </cell>
        </row>
        <row r="1013">
          <cell r="A1013">
            <v>34582400</v>
          </cell>
          <cell r="F1013">
            <v>39.402699999999996</v>
          </cell>
        </row>
        <row r="1014">
          <cell r="A1014">
            <v>34583401</v>
          </cell>
          <cell r="F1014">
            <v>39.363199999999999</v>
          </cell>
        </row>
        <row r="1015">
          <cell r="A1015">
            <v>34583700</v>
          </cell>
          <cell r="F1015">
            <v>39.343000000000004</v>
          </cell>
        </row>
        <row r="1016">
          <cell r="A1016">
            <v>34584001</v>
          </cell>
          <cell r="F1016">
            <v>39.286999999999999</v>
          </cell>
        </row>
        <row r="1017">
          <cell r="A1017">
            <v>34584201</v>
          </cell>
          <cell r="F1017">
            <v>39.305600000000005</v>
          </cell>
        </row>
        <row r="1018">
          <cell r="A1018">
            <v>34584501</v>
          </cell>
          <cell r="F1018">
            <v>39.2378</v>
          </cell>
        </row>
        <row r="1019">
          <cell r="A1019">
            <v>34584601</v>
          </cell>
          <cell r="F1019">
            <v>39.129700000000007</v>
          </cell>
        </row>
        <row r="1020">
          <cell r="A1020">
            <v>34584701</v>
          </cell>
          <cell r="F1020">
            <v>39.212299999999999</v>
          </cell>
        </row>
        <row r="1021">
          <cell r="A1021">
            <v>34585401</v>
          </cell>
          <cell r="F1021">
            <v>39.128799999999998</v>
          </cell>
        </row>
        <row r="1022">
          <cell r="A1022">
            <v>34585601</v>
          </cell>
          <cell r="F1022">
            <v>39.613299999999995</v>
          </cell>
        </row>
        <row r="1023">
          <cell r="A1023">
            <v>34585900</v>
          </cell>
          <cell r="F1023">
            <v>39.247499999999995</v>
          </cell>
        </row>
        <row r="1024">
          <cell r="A1024">
            <v>34586001</v>
          </cell>
          <cell r="F1024">
            <v>39.132599999999996</v>
          </cell>
        </row>
        <row r="1025">
          <cell r="A1025">
            <v>34586201</v>
          </cell>
          <cell r="F1025">
            <v>39.161999999999999</v>
          </cell>
        </row>
        <row r="1026">
          <cell r="A1026">
            <v>34586301</v>
          </cell>
          <cell r="F1026">
            <v>39.169899999999998</v>
          </cell>
        </row>
        <row r="1027">
          <cell r="A1027">
            <v>34586401</v>
          </cell>
          <cell r="F1027">
            <v>39.128900000000002</v>
          </cell>
        </row>
        <row r="1028">
          <cell r="A1028">
            <v>34586801</v>
          </cell>
          <cell r="F1028">
            <v>39.130199999999995</v>
          </cell>
        </row>
        <row r="1029">
          <cell r="A1029">
            <v>34587001</v>
          </cell>
          <cell r="F1029">
            <v>39.218700000000005</v>
          </cell>
        </row>
        <row r="1030">
          <cell r="A1030">
            <v>34587901</v>
          </cell>
          <cell r="F1030">
            <v>39.131300000000003</v>
          </cell>
        </row>
        <row r="1031">
          <cell r="A1031">
            <v>34588000</v>
          </cell>
          <cell r="F1031">
            <v>39.204900000000002</v>
          </cell>
        </row>
        <row r="1032">
          <cell r="A1032">
            <v>34588200</v>
          </cell>
          <cell r="F1032">
            <v>39.422199999999997</v>
          </cell>
        </row>
        <row r="1033">
          <cell r="A1033">
            <v>34588301</v>
          </cell>
          <cell r="F1033">
            <v>39.143299999999996</v>
          </cell>
        </row>
        <row r="1034">
          <cell r="A1034">
            <v>34588501</v>
          </cell>
          <cell r="F1034">
            <v>39.599699999999999</v>
          </cell>
        </row>
        <row r="1035">
          <cell r="A1035">
            <v>34588801</v>
          </cell>
          <cell r="F1035">
            <v>39.131500000000003</v>
          </cell>
        </row>
        <row r="1036">
          <cell r="A1036">
            <v>34588901</v>
          </cell>
          <cell r="F1036">
            <v>39.315000000000005</v>
          </cell>
        </row>
        <row r="1037">
          <cell r="A1037">
            <v>34589401</v>
          </cell>
          <cell r="F1037">
            <v>39.537199999999999</v>
          </cell>
        </row>
        <row r="1038">
          <cell r="A1038">
            <v>34590101</v>
          </cell>
          <cell r="F1038">
            <v>39.348300000000002</v>
          </cell>
        </row>
        <row r="1039">
          <cell r="A1039">
            <v>34590301</v>
          </cell>
          <cell r="F1039">
            <v>39.536200000000001</v>
          </cell>
        </row>
        <row r="1040">
          <cell r="A1040">
            <v>34590401</v>
          </cell>
          <cell r="F1040">
            <v>39.593600000000002</v>
          </cell>
        </row>
        <row r="1041">
          <cell r="A1041">
            <v>34590601</v>
          </cell>
          <cell r="F1041">
            <v>39.328500000000005</v>
          </cell>
        </row>
        <row r="1042">
          <cell r="A1042">
            <v>34590901</v>
          </cell>
          <cell r="F1042">
            <v>39.534600000000005</v>
          </cell>
        </row>
        <row r="1043">
          <cell r="A1043">
            <v>34591201</v>
          </cell>
          <cell r="F1043">
            <v>39.598800000000004</v>
          </cell>
        </row>
        <row r="1044">
          <cell r="A1044">
            <v>34591301</v>
          </cell>
          <cell r="F1044">
            <v>39.570099999999996</v>
          </cell>
        </row>
        <row r="1045">
          <cell r="A1045">
            <v>34591801</v>
          </cell>
          <cell r="F1045">
            <v>39.588499999999996</v>
          </cell>
        </row>
        <row r="1046">
          <cell r="A1046">
            <v>34591900</v>
          </cell>
          <cell r="F1046">
            <v>38.5749</v>
          </cell>
        </row>
        <row r="1047">
          <cell r="A1047">
            <v>34593000</v>
          </cell>
          <cell r="F1047">
            <v>39.552499999999995</v>
          </cell>
        </row>
        <row r="1048">
          <cell r="A1048">
            <v>34593101</v>
          </cell>
          <cell r="F1048">
            <v>39.349299999999999</v>
          </cell>
        </row>
        <row r="1049">
          <cell r="A1049">
            <v>34593501</v>
          </cell>
          <cell r="F1049">
            <v>39.419799999999995</v>
          </cell>
        </row>
        <row r="1050">
          <cell r="A1050">
            <v>34593601</v>
          </cell>
          <cell r="F1050">
            <v>39.532499999999999</v>
          </cell>
        </row>
        <row r="1051">
          <cell r="A1051">
            <v>34593800</v>
          </cell>
          <cell r="F1051">
            <v>39.524700000000003</v>
          </cell>
        </row>
        <row r="1052">
          <cell r="A1052">
            <v>34594001</v>
          </cell>
          <cell r="F1052">
            <v>39.346199999999996</v>
          </cell>
        </row>
        <row r="1053">
          <cell r="A1053">
            <v>34594401</v>
          </cell>
          <cell r="F1053">
            <v>39.586999999999996</v>
          </cell>
        </row>
        <row r="1054">
          <cell r="A1054">
            <v>34594500</v>
          </cell>
          <cell r="F1054">
            <v>39.392299999999999</v>
          </cell>
        </row>
        <row r="1055">
          <cell r="A1055">
            <v>34594601</v>
          </cell>
          <cell r="F1055">
            <v>39.535800000000002</v>
          </cell>
        </row>
        <row r="1056">
          <cell r="A1056">
            <v>34594602</v>
          </cell>
          <cell r="F1056">
            <v>39.537099999999995</v>
          </cell>
        </row>
        <row r="1057">
          <cell r="A1057">
            <v>34594700</v>
          </cell>
          <cell r="F1057">
            <v>39.334800000000001</v>
          </cell>
        </row>
        <row r="1058">
          <cell r="A1058">
            <v>34595001</v>
          </cell>
          <cell r="F1058">
            <v>39.349299999999999</v>
          </cell>
        </row>
        <row r="1059">
          <cell r="A1059">
            <v>34595101</v>
          </cell>
          <cell r="F1059">
            <v>39.349299999999999</v>
          </cell>
        </row>
        <row r="1060">
          <cell r="A1060">
            <v>34595201</v>
          </cell>
          <cell r="F1060">
            <v>39.580100000000002</v>
          </cell>
        </row>
        <row r="1061">
          <cell r="A1061">
            <v>34595401</v>
          </cell>
          <cell r="F1061">
            <v>39.355000000000004</v>
          </cell>
        </row>
        <row r="1062">
          <cell r="A1062">
            <v>34595901</v>
          </cell>
          <cell r="F1062">
            <v>39.615499999999997</v>
          </cell>
        </row>
        <row r="1063">
          <cell r="A1063">
            <v>34596201</v>
          </cell>
          <cell r="F1063">
            <v>39.528599999999997</v>
          </cell>
        </row>
        <row r="1064">
          <cell r="A1064">
            <v>34596601</v>
          </cell>
          <cell r="F1064">
            <v>39.326999999999998</v>
          </cell>
        </row>
        <row r="1065">
          <cell r="A1065">
            <v>34596801</v>
          </cell>
          <cell r="F1065">
            <v>39.541199999999996</v>
          </cell>
        </row>
        <row r="1066">
          <cell r="A1066">
            <v>34597001</v>
          </cell>
          <cell r="F1066">
            <v>39.582000000000001</v>
          </cell>
        </row>
        <row r="1067">
          <cell r="A1067">
            <v>34597201</v>
          </cell>
          <cell r="F1067">
            <v>39.329099999999997</v>
          </cell>
        </row>
        <row r="1068">
          <cell r="A1068">
            <v>34598101</v>
          </cell>
          <cell r="F1068">
            <v>39.582000000000001</v>
          </cell>
        </row>
        <row r="1069">
          <cell r="A1069">
            <v>34598201</v>
          </cell>
          <cell r="F1069">
            <v>39.591800000000006</v>
          </cell>
        </row>
        <row r="1070">
          <cell r="A1070">
            <v>34598301</v>
          </cell>
          <cell r="F1070">
            <v>39.351700000000001</v>
          </cell>
        </row>
        <row r="1071">
          <cell r="A1071">
            <v>34598401</v>
          </cell>
          <cell r="F1071">
            <v>39.350499999999997</v>
          </cell>
        </row>
        <row r="1072">
          <cell r="A1072">
            <v>34598801</v>
          </cell>
          <cell r="F1072">
            <v>39.533499999999997</v>
          </cell>
        </row>
        <row r="1073">
          <cell r="A1073">
            <v>34599001</v>
          </cell>
          <cell r="F1073">
            <v>39.522500000000001</v>
          </cell>
        </row>
        <row r="1074">
          <cell r="A1074">
            <v>34599201</v>
          </cell>
          <cell r="F1074">
            <v>39.529000000000003</v>
          </cell>
        </row>
        <row r="1075">
          <cell r="A1075">
            <v>34599301</v>
          </cell>
          <cell r="F1075">
            <v>39.533499999999997</v>
          </cell>
        </row>
        <row r="1076">
          <cell r="A1076">
            <v>34600601</v>
          </cell>
          <cell r="F1076">
            <v>39.589399999999998</v>
          </cell>
        </row>
        <row r="1077">
          <cell r="A1077">
            <v>34600901</v>
          </cell>
          <cell r="F1077">
            <v>39.542999999999999</v>
          </cell>
        </row>
        <row r="1078">
          <cell r="A1078">
            <v>34601301</v>
          </cell>
          <cell r="F1078">
            <v>39.350200000000001</v>
          </cell>
        </row>
        <row r="1079">
          <cell r="A1079">
            <v>34601601</v>
          </cell>
          <cell r="F1079">
            <v>39.5931</v>
          </cell>
        </row>
        <row r="1080">
          <cell r="A1080">
            <v>34602100</v>
          </cell>
          <cell r="F1080">
            <v>39.342099999999995</v>
          </cell>
        </row>
        <row r="1081">
          <cell r="A1081">
            <v>34602201</v>
          </cell>
          <cell r="F1081">
            <v>39.521599999999999</v>
          </cell>
        </row>
        <row r="1082">
          <cell r="A1082">
            <v>34602301</v>
          </cell>
          <cell r="F1082">
            <v>39.589600000000004</v>
          </cell>
        </row>
        <row r="1083">
          <cell r="A1083">
            <v>34602302</v>
          </cell>
          <cell r="F1083">
            <v>39.592500000000001</v>
          </cell>
        </row>
        <row r="1084">
          <cell r="A1084">
            <v>34602501</v>
          </cell>
          <cell r="F1084">
            <v>39.588799999999999</v>
          </cell>
        </row>
        <row r="1085">
          <cell r="A1085">
            <v>34602601</v>
          </cell>
          <cell r="F1085">
            <v>39.524900000000002</v>
          </cell>
        </row>
        <row r="1086">
          <cell r="A1086">
            <v>34603100</v>
          </cell>
          <cell r="F1086">
            <v>39.1449</v>
          </cell>
        </row>
        <row r="1087">
          <cell r="A1087">
            <v>34603201</v>
          </cell>
          <cell r="F1087">
            <v>39.327300000000001</v>
          </cell>
        </row>
        <row r="1088">
          <cell r="A1088">
            <v>34603401</v>
          </cell>
          <cell r="F1088">
            <v>39.158299999999997</v>
          </cell>
        </row>
        <row r="1089">
          <cell r="A1089">
            <v>34603600</v>
          </cell>
          <cell r="F1089">
            <v>39.160699999999999</v>
          </cell>
        </row>
        <row r="1090">
          <cell r="A1090">
            <v>34604100</v>
          </cell>
          <cell r="F1090">
            <v>39.327599999999997</v>
          </cell>
        </row>
        <row r="1091">
          <cell r="A1091">
            <v>34605001</v>
          </cell>
          <cell r="F1091">
            <v>39.326700000000002</v>
          </cell>
        </row>
        <row r="1092">
          <cell r="A1092">
            <v>34605401</v>
          </cell>
          <cell r="F1092">
            <v>39.159199999999998</v>
          </cell>
        </row>
        <row r="1093">
          <cell r="A1093">
            <v>34605501</v>
          </cell>
          <cell r="F1093">
            <v>39.326999999999998</v>
          </cell>
        </row>
        <row r="1094">
          <cell r="A1094">
            <v>34605701</v>
          </cell>
          <cell r="F1094">
            <v>39.544899999999998</v>
          </cell>
        </row>
        <row r="1095">
          <cell r="A1095">
            <v>34606000</v>
          </cell>
          <cell r="F1095">
            <v>39.332699999999996</v>
          </cell>
        </row>
        <row r="1096">
          <cell r="A1096">
            <v>34606201</v>
          </cell>
          <cell r="F1096">
            <v>40.027999999999999</v>
          </cell>
        </row>
        <row r="1097">
          <cell r="A1097">
            <v>34606202</v>
          </cell>
          <cell r="F1097">
            <v>39.994399999999999</v>
          </cell>
        </row>
        <row r="1098">
          <cell r="A1098">
            <v>34606301</v>
          </cell>
          <cell r="F1098">
            <v>39.877000000000002</v>
          </cell>
        </row>
        <row r="1099">
          <cell r="A1099">
            <v>34606600</v>
          </cell>
          <cell r="F1099">
            <v>39.841000000000001</v>
          </cell>
        </row>
        <row r="1100">
          <cell r="A1100">
            <v>34606701</v>
          </cell>
          <cell r="F1100">
            <v>39.6753</v>
          </cell>
        </row>
        <row r="1101">
          <cell r="A1101">
            <v>34606801</v>
          </cell>
          <cell r="F1101">
            <v>39.884900000000002</v>
          </cell>
        </row>
        <row r="1102">
          <cell r="A1102">
            <v>34607000</v>
          </cell>
          <cell r="F1102">
            <v>39.653099999999995</v>
          </cell>
        </row>
        <row r="1103">
          <cell r="A1103">
            <v>34607101</v>
          </cell>
          <cell r="F1103">
            <v>40.018799999999999</v>
          </cell>
        </row>
        <row r="1104">
          <cell r="A1104">
            <v>34607201</v>
          </cell>
          <cell r="F1104">
            <v>39.929399999999994</v>
          </cell>
        </row>
        <row r="1105">
          <cell r="A1105">
            <v>34607300</v>
          </cell>
          <cell r="F1105">
            <v>39.824199999999998</v>
          </cell>
        </row>
        <row r="1106">
          <cell r="A1106">
            <v>34607401</v>
          </cell>
          <cell r="F1106">
            <v>39.930700000000002</v>
          </cell>
        </row>
        <row r="1107">
          <cell r="A1107">
            <v>34607800</v>
          </cell>
          <cell r="F1107">
            <v>39.8934</v>
          </cell>
        </row>
        <row r="1108">
          <cell r="A1108">
            <v>34608000</v>
          </cell>
          <cell r="F1108">
            <v>39.981299999999997</v>
          </cell>
        </row>
        <row r="1109">
          <cell r="A1109">
            <v>34608101</v>
          </cell>
          <cell r="F1109">
            <v>39.976100000000002</v>
          </cell>
        </row>
        <row r="1110">
          <cell r="A1110">
            <v>34608200</v>
          </cell>
          <cell r="F1110">
            <v>39.8339</v>
          </cell>
        </row>
        <row r="1111">
          <cell r="A1111">
            <v>34608501</v>
          </cell>
          <cell r="F1111">
            <v>39.967299999999994</v>
          </cell>
        </row>
        <row r="1112">
          <cell r="A1112">
            <v>34608601</v>
          </cell>
          <cell r="F1112">
            <v>39.981700000000004</v>
          </cell>
        </row>
        <row r="1113">
          <cell r="A1113">
            <v>34608700</v>
          </cell>
          <cell r="F1113">
            <v>39.900500000000001</v>
          </cell>
        </row>
        <row r="1114">
          <cell r="A1114">
            <v>34608801</v>
          </cell>
          <cell r="F1114">
            <v>40.076700000000002</v>
          </cell>
        </row>
        <row r="1115">
          <cell r="A1115">
            <v>34609200</v>
          </cell>
          <cell r="F1115">
            <v>39.677799999999998</v>
          </cell>
        </row>
        <row r="1116">
          <cell r="A1116">
            <v>34609702</v>
          </cell>
          <cell r="F1116">
            <v>39.734000000000002</v>
          </cell>
        </row>
        <row r="1117">
          <cell r="A1117">
            <v>34609801</v>
          </cell>
          <cell r="F1117">
            <v>39.848399999999998</v>
          </cell>
        </row>
        <row r="1118">
          <cell r="A1118">
            <v>34609903</v>
          </cell>
          <cell r="F1118">
            <v>39.810600000000001</v>
          </cell>
        </row>
        <row r="1119">
          <cell r="A1119">
            <v>34610001</v>
          </cell>
          <cell r="F1119">
            <v>39.828200000000002</v>
          </cell>
        </row>
        <row r="1120">
          <cell r="A1120">
            <v>34610101</v>
          </cell>
          <cell r="F1120">
            <v>39.892200000000003</v>
          </cell>
        </row>
        <row r="1121">
          <cell r="A1121">
            <v>34610301</v>
          </cell>
          <cell r="F1121">
            <v>39.714300000000001</v>
          </cell>
        </row>
        <row r="1122">
          <cell r="A1122">
            <v>34610401</v>
          </cell>
          <cell r="F1122">
            <v>39.978100000000005</v>
          </cell>
        </row>
        <row r="1123">
          <cell r="A1123">
            <v>34610501</v>
          </cell>
          <cell r="F1123">
            <v>39.880899999999997</v>
          </cell>
        </row>
        <row r="1124">
          <cell r="A1124">
            <v>34610601</v>
          </cell>
          <cell r="F1124">
            <v>39.914299999999997</v>
          </cell>
        </row>
        <row r="1125">
          <cell r="A1125">
            <v>34610901</v>
          </cell>
          <cell r="F1125">
            <v>40.017600000000002</v>
          </cell>
        </row>
        <row r="1126">
          <cell r="A1126">
            <v>34611101</v>
          </cell>
          <cell r="F1126">
            <v>39.9711</v>
          </cell>
        </row>
        <row r="1127">
          <cell r="A1127">
            <v>34611400</v>
          </cell>
          <cell r="F1127">
            <v>39.950000000000003</v>
          </cell>
        </row>
        <row r="1128">
          <cell r="A1128">
            <v>34611500</v>
          </cell>
          <cell r="F1128">
            <v>39.965399999999995</v>
          </cell>
        </row>
        <row r="1129">
          <cell r="A1129">
            <v>34611700</v>
          </cell>
          <cell r="F1129">
            <v>39.555199999999999</v>
          </cell>
        </row>
        <row r="1130">
          <cell r="A1130">
            <v>34611702</v>
          </cell>
          <cell r="F1130">
            <v>39.779000000000003</v>
          </cell>
        </row>
        <row r="1131">
          <cell r="A1131">
            <v>34611800</v>
          </cell>
          <cell r="F1131">
            <v>39.648299999999999</v>
          </cell>
        </row>
        <row r="1132">
          <cell r="A1132">
            <v>34612101</v>
          </cell>
          <cell r="F1132">
            <v>39.4831</v>
          </cell>
        </row>
        <row r="1133">
          <cell r="A1133">
            <v>34612200</v>
          </cell>
          <cell r="F1133">
            <v>39.679699999999997</v>
          </cell>
        </row>
        <row r="1134">
          <cell r="A1134">
            <v>34612300</v>
          </cell>
          <cell r="F1134">
            <v>39.807200000000002</v>
          </cell>
        </row>
        <row r="1135">
          <cell r="A1135">
            <v>34612400</v>
          </cell>
          <cell r="F1135">
            <v>39.768499999999996</v>
          </cell>
        </row>
        <row r="1136">
          <cell r="A1136">
            <v>34612501</v>
          </cell>
          <cell r="F1136">
            <v>39.780700000000003</v>
          </cell>
        </row>
        <row r="1137">
          <cell r="A1137">
            <v>34612602</v>
          </cell>
          <cell r="F1137">
            <v>39.469900000000003</v>
          </cell>
        </row>
        <row r="1138">
          <cell r="A1138">
            <v>34612800</v>
          </cell>
          <cell r="F1138">
            <v>40.357300000000002</v>
          </cell>
        </row>
        <row r="1139">
          <cell r="A1139">
            <v>34612901</v>
          </cell>
          <cell r="F1139">
            <v>39.755499999999998</v>
          </cell>
        </row>
        <row r="1140">
          <cell r="A1140">
            <v>34613101</v>
          </cell>
          <cell r="F1140">
            <v>39.554899999999996</v>
          </cell>
        </row>
        <row r="1141">
          <cell r="A1141">
            <v>34613301</v>
          </cell>
          <cell r="F1141">
            <v>39.860199999999999</v>
          </cell>
        </row>
        <row r="1142">
          <cell r="A1142">
            <v>34613500</v>
          </cell>
          <cell r="F1142">
            <v>39.833399999999997</v>
          </cell>
        </row>
        <row r="1143">
          <cell r="A1143">
            <v>34613701</v>
          </cell>
          <cell r="F1143">
            <v>39.752700000000004</v>
          </cell>
        </row>
        <row r="1144">
          <cell r="A1144">
            <v>34613801</v>
          </cell>
          <cell r="F1144">
            <v>39.7988</v>
          </cell>
        </row>
        <row r="1145">
          <cell r="A1145">
            <v>34613901</v>
          </cell>
          <cell r="F1145">
            <v>39.4938</v>
          </cell>
        </row>
        <row r="1146">
          <cell r="A1146">
            <v>34614000</v>
          </cell>
          <cell r="F1146">
            <v>39.674700000000001</v>
          </cell>
        </row>
        <row r="1147">
          <cell r="A1147">
            <v>34614101</v>
          </cell>
          <cell r="F1147">
            <v>39.8065</v>
          </cell>
        </row>
        <row r="1148">
          <cell r="A1148">
            <v>34614201</v>
          </cell>
          <cell r="F1148">
            <v>39.769400000000005</v>
          </cell>
        </row>
        <row r="1149">
          <cell r="A1149">
            <v>34614301</v>
          </cell>
          <cell r="F1149">
            <v>40.296999999999997</v>
          </cell>
        </row>
        <row r="1150">
          <cell r="A1150">
            <v>34614401</v>
          </cell>
          <cell r="F1150">
            <v>39.892200000000003</v>
          </cell>
        </row>
        <row r="1151">
          <cell r="A1151">
            <v>34614501</v>
          </cell>
          <cell r="F1151">
            <v>39.551900000000003</v>
          </cell>
        </row>
        <row r="1152">
          <cell r="A1152">
            <v>34614701</v>
          </cell>
          <cell r="F1152">
            <v>39.484999999999999</v>
          </cell>
        </row>
        <row r="1153">
          <cell r="A1153">
            <v>34614801</v>
          </cell>
          <cell r="F1153">
            <v>40.204999999999998</v>
          </cell>
        </row>
        <row r="1154">
          <cell r="A1154">
            <v>34614900</v>
          </cell>
          <cell r="F1154">
            <v>39.5792</v>
          </cell>
        </row>
        <row r="1155">
          <cell r="A1155">
            <v>34615000</v>
          </cell>
          <cell r="F1155">
            <v>39.5974</v>
          </cell>
        </row>
        <row r="1156">
          <cell r="A1156">
            <v>34615101</v>
          </cell>
          <cell r="F1156">
            <v>39.818199999999997</v>
          </cell>
        </row>
        <row r="1157">
          <cell r="A1157">
            <v>34615501</v>
          </cell>
          <cell r="F1157">
            <v>39.758200000000002</v>
          </cell>
        </row>
        <row r="1158">
          <cell r="A1158">
            <v>34615700</v>
          </cell>
          <cell r="F1158">
            <v>39.5623</v>
          </cell>
        </row>
        <row r="1159">
          <cell r="A1159">
            <v>34616001</v>
          </cell>
          <cell r="F1159">
            <v>39.566299999999998</v>
          </cell>
        </row>
        <row r="1160">
          <cell r="A1160">
            <v>34616102</v>
          </cell>
          <cell r="F1160">
            <v>39.613299999999995</v>
          </cell>
        </row>
        <row r="1161">
          <cell r="A1161">
            <v>34616103</v>
          </cell>
          <cell r="F1161">
            <v>39.548000000000002</v>
          </cell>
        </row>
        <row r="1162">
          <cell r="A1162">
            <v>34616301</v>
          </cell>
          <cell r="F1162">
            <v>39.610399999999998</v>
          </cell>
        </row>
        <row r="1163">
          <cell r="A1163">
            <v>34616401</v>
          </cell>
          <cell r="F1163">
            <v>39.566099999999999</v>
          </cell>
        </row>
        <row r="1164">
          <cell r="A1164">
            <v>34616703</v>
          </cell>
          <cell r="F1164">
            <v>39.664499999999997</v>
          </cell>
        </row>
        <row r="1165">
          <cell r="A1165">
            <v>34616900</v>
          </cell>
          <cell r="F1165">
            <v>39.661000000000001</v>
          </cell>
        </row>
        <row r="1166">
          <cell r="A1166">
            <v>34616902</v>
          </cell>
          <cell r="F1166">
            <v>39.625</v>
          </cell>
        </row>
        <row r="1167">
          <cell r="A1167">
            <v>34617002</v>
          </cell>
          <cell r="F1167">
            <v>39.579599999999999</v>
          </cell>
        </row>
        <row r="1168">
          <cell r="A1168">
            <v>34617202</v>
          </cell>
          <cell r="F1168">
            <v>39.558199999999999</v>
          </cell>
        </row>
        <row r="1169">
          <cell r="A1169">
            <v>34617500</v>
          </cell>
          <cell r="F1169">
            <v>39.570800000000006</v>
          </cell>
        </row>
        <row r="1170">
          <cell r="A1170">
            <v>34617601</v>
          </cell>
          <cell r="F1170">
            <v>39.559700000000007</v>
          </cell>
        </row>
        <row r="1171">
          <cell r="A1171">
            <v>34617700</v>
          </cell>
          <cell r="F1171">
            <v>39.662399999999998</v>
          </cell>
        </row>
        <row r="1172">
          <cell r="A1172">
            <v>34617801</v>
          </cell>
          <cell r="F1172">
            <v>39.57</v>
          </cell>
        </row>
        <row r="1173">
          <cell r="A1173">
            <v>34617901</v>
          </cell>
          <cell r="F1173">
            <v>39.531499999999994</v>
          </cell>
        </row>
        <row r="1174">
          <cell r="A1174">
            <v>34618100</v>
          </cell>
          <cell r="F1174">
            <v>39.562100000000001</v>
          </cell>
        </row>
        <row r="1175">
          <cell r="A1175">
            <v>34618201</v>
          </cell>
          <cell r="F1175">
            <v>39.957100000000004</v>
          </cell>
        </row>
        <row r="1176">
          <cell r="A1176">
            <v>34618401</v>
          </cell>
          <cell r="F1176">
            <v>39.569499999999998</v>
          </cell>
        </row>
        <row r="1177">
          <cell r="A1177">
            <v>34618500</v>
          </cell>
          <cell r="F1177">
            <v>39.660399999999996</v>
          </cell>
        </row>
        <row r="1178">
          <cell r="A1178">
            <v>34618800</v>
          </cell>
          <cell r="F1178">
            <v>39.503700000000002</v>
          </cell>
        </row>
        <row r="1179">
          <cell r="A1179">
            <v>34619101</v>
          </cell>
          <cell r="F1179">
            <v>39.651899999999998</v>
          </cell>
        </row>
        <row r="1180">
          <cell r="A1180">
            <v>34619200</v>
          </cell>
          <cell r="F1180">
            <v>39.557600000000001</v>
          </cell>
        </row>
        <row r="1181">
          <cell r="A1181">
            <v>34619301</v>
          </cell>
          <cell r="F1181">
            <v>39.642900000000004</v>
          </cell>
        </row>
        <row r="1182">
          <cell r="A1182">
            <v>34619500</v>
          </cell>
          <cell r="F1182">
            <v>39.732599999999998</v>
          </cell>
        </row>
        <row r="1183">
          <cell r="A1183">
            <v>34619503</v>
          </cell>
          <cell r="F1183">
            <v>39.6447</v>
          </cell>
        </row>
        <row r="1184">
          <cell r="A1184">
            <v>34619901</v>
          </cell>
          <cell r="F1184">
            <v>39.665700000000001</v>
          </cell>
        </row>
        <row r="1185">
          <cell r="A1185">
            <v>34620600</v>
          </cell>
          <cell r="F1185">
            <v>39.646099999999997</v>
          </cell>
        </row>
        <row r="1186">
          <cell r="A1186">
            <v>34621300</v>
          </cell>
          <cell r="F1186">
            <v>39.633799999999994</v>
          </cell>
        </row>
        <row r="1187">
          <cell r="A1187">
            <v>34622200</v>
          </cell>
          <cell r="F1187">
            <v>39.6693</v>
          </cell>
        </row>
        <row r="1188">
          <cell r="A1188">
            <v>34622300</v>
          </cell>
          <cell r="F1188">
            <v>39.550200000000004</v>
          </cell>
        </row>
        <row r="1189">
          <cell r="A1189">
            <v>34622700</v>
          </cell>
          <cell r="F1189">
            <v>39.716099999999997</v>
          </cell>
        </row>
        <row r="1190">
          <cell r="A1190">
            <v>34624101</v>
          </cell>
          <cell r="F1190">
            <v>39.626399999999997</v>
          </cell>
        </row>
        <row r="1191">
          <cell r="A1191">
            <v>34624200</v>
          </cell>
          <cell r="F1191">
            <v>39.641100000000002</v>
          </cell>
        </row>
        <row r="1192">
          <cell r="A1192">
            <v>34624901</v>
          </cell>
          <cell r="F1192">
            <v>39.659800000000004</v>
          </cell>
        </row>
        <row r="1193">
          <cell r="A1193">
            <v>34625300</v>
          </cell>
          <cell r="F1193">
            <v>39.445099999999996</v>
          </cell>
        </row>
        <row r="1194">
          <cell r="A1194">
            <v>34625502</v>
          </cell>
          <cell r="F1194">
            <v>39.455300000000001</v>
          </cell>
        </row>
        <row r="1195">
          <cell r="A1195">
            <v>34626401</v>
          </cell>
          <cell r="F1195">
            <v>39.719200000000001</v>
          </cell>
        </row>
        <row r="1196">
          <cell r="A1196">
            <v>34627000</v>
          </cell>
          <cell r="F1196">
            <v>39.387300000000003</v>
          </cell>
        </row>
        <row r="1197">
          <cell r="A1197">
            <v>34627201</v>
          </cell>
          <cell r="F1197">
            <v>39.684400000000004</v>
          </cell>
        </row>
        <row r="1198">
          <cell r="A1198">
            <v>34627501</v>
          </cell>
          <cell r="F1198">
            <v>39.499399999999994</v>
          </cell>
        </row>
        <row r="1199">
          <cell r="A1199">
            <v>34627900</v>
          </cell>
          <cell r="F1199">
            <v>39.4861</v>
          </cell>
        </row>
        <row r="1200">
          <cell r="A1200">
            <v>34628200</v>
          </cell>
          <cell r="F1200">
            <v>39.491999999999997</v>
          </cell>
        </row>
        <row r="1201">
          <cell r="A1201">
            <v>34628302</v>
          </cell>
          <cell r="F1201">
            <v>39.617100000000001</v>
          </cell>
        </row>
        <row r="1202">
          <cell r="A1202">
            <v>34628403</v>
          </cell>
          <cell r="F1202">
            <v>39.439299999999996</v>
          </cell>
        </row>
        <row r="1203">
          <cell r="A1203">
            <v>34628501</v>
          </cell>
          <cell r="F1203">
            <v>39.484999999999999</v>
          </cell>
        </row>
        <row r="1204">
          <cell r="A1204">
            <v>34628600</v>
          </cell>
          <cell r="F1204">
            <v>38.764000000000003</v>
          </cell>
        </row>
        <row r="1205">
          <cell r="A1205">
            <v>34628901</v>
          </cell>
          <cell r="F1205">
            <v>39.620699999999999</v>
          </cell>
        </row>
        <row r="1206">
          <cell r="A1206">
            <v>34630001</v>
          </cell>
          <cell r="F1206">
            <v>39.727600000000002</v>
          </cell>
        </row>
        <row r="1207">
          <cell r="A1207">
            <v>34630403</v>
          </cell>
          <cell r="F1207">
            <v>39.621900000000004</v>
          </cell>
        </row>
        <row r="1208">
          <cell r="A1208">
            <v>34630700</v>
          </cell>
          <cell r="F1208">
            <v>39.650799999999997</v>
          </cell>
        </row>
        <row r="1209">
          <cell r="A1209">
            <v>34630800</v>
          </cell>
          <cell r="F1209">
            <v>38.673999999999999</v>
          </cell>
        </row>
        <row r="1210">
          <cell r="A1210">
            <v>34630803</v>
          </cell>
          <cell r="F1210">
            <v>39.442</v>
          </cell>
        </row>
        <row r="1211">
          <cell r="A1211">
            <v>34630804</v>
          </cell>
          <cell r="F1211">
            <v>39.484999999999999</v>
          </cell>
        </row>
        <row r="1212">
          <cell r="A1212">
            <v>34630900</v>
          </cell>
          <cell r="F1212">
            <v>39.0946</v>
          </cell>
        </row>
        <row r="1213">
          <cell r="A1213">
            <v>34631001</v>
          </cell>
          <cell r="F1213">
            <v>39.362200000000001</v>
          </cell>
        </row>
        <row r="1214">
          <cell r="A1214">
            <v>34631100</v>
          </cell>
          <cell r="F1214">
            <v>39.593700000000005</v>
          </cell>
        </row>
        <row r="1215">
          <cell r="A1215">
            <v>34631300</v>
          </cell>
          <cell r="F1215">
            <v>39.075899999999997</v>
          </cell>
        </row>
        <row r="1216">
          <cell r="A1216">
            <v>34631400</v>
          </cell>
          <cell r="F1216">
            <v>39.098800000000004</v>
          </cell>
        </row>
        <row r="1217">
          <cell r="A1217">
            <v>34631500</v>
          </cell>
          <cell r="F1217">
            <v>39.235100000000003</v>
          </cell>
        </row>
        <row r="1218">
          <cell r="A1218">
            <v>34631601</v>
          </cell>
          <cell r="F1218">
            <v>39.103000000000002</v>
          </cell>
        </row>
        <row r="1219">
          <cell r="A1219">
            <v>34631701</v>
          </cell>
          <cell r="F1219">
            <v>39.3294</v>
          </cell>
        </row>
        <row r="1220">
          <cell r="A1220">
            <v>34631801</v>
          </cell>
          <cell r="F1220">
            <v>39.197500000000005</v>
          </cell>
        </row>
        <row r="1221">
          <cell r="A1221">
            <v>34631901</v>
          </cell>
          <cell r="F1221">
            <v>39.101300000000002</v>
          </cell>
        </row>
        <row r="1222">
          <cell r="A1222">
            <v>34632101</v>
          </cell>
          <cell r="F1222">
            <v>39.285800000000002</v>
          </cell>
        </row>
        <row r="1223">
          <cell r="A1223">
            <v>34632102</v>
          </cell>
          <cell r="F1223">
            <v>39.314399999999999</v>
          </cell>
        </row>
        <row r="1224">
          <cell r="A1224">
            <v>34632400</v>
          </cell>
          <cell r="F1224">
            <v>39.1494</v>
          </cell>
        </row>
        <row r="1225">
          <cell r="A1225">
            <v>34632501</v>
          </cell>
          <cell r="F1225">
            <v>39.455500000000001</v>
          </cell>
        </row>
        <row r="1226">
          <cell r="A1226">
            <v>34632502</v>
          </cell>
          <cell r="F1226">
            <v>39.127899999999997</v>
          </cell>
        </row>
        <row r="1227">
          <cell r="A1227">
            <v>34632601</v>
          </cell>
          <cell r="F1227">
            <v>38.693100000000001</v>
          </cell>
        </row>
        <row r="1228">
          <cell r="A1228">
            <v>34632801</v>
          </cell>
          <cell r="F1228">
            <v>39.158799999999999</v>
          </cell>
        </row>
        <row r="1229">
          <cell r="A1229">
            <v>34632901</v>
          </cell>
          <cell r="F1229">
            <v>39.2712</v>
          </cell>
        </row>
        <row r="1230">
          <cell r="A1230">
            <v>34633001</v>
          </cell>
          <cell r="F1230">
            <v>39.1081</v>
          </cell>
        </row>
        <row r="1231">
          <cell r="A1231">
            <v>34633101</v>
          </cell>
          <cell r="F1231">
            <v>39.168599999999998</v>
          </cell>
        </row>
        <row r="1232">
          <cell r="A1232">
            <v>34633401</v>
          </cell>
          <cell r="F1232">
            <v>38.763199999999998</v>
          </cell>
        </row>
        <row r="1233">
          <cell r="A1233">
            <v>34633501</v>
          </cell>
          <cell r="F1233">
            <v>38.8919</v>
          </cell>
        </row>
        <row r="1234">
          <cell r="A1234">
            <v>34633502</v>
          </cell>
          <cell r="F1234">
            <v>38.403199999999998</v>
          </cell>
        </row>
        <row r="1235">
          <cell r="A1235">
            <v>34634101</v>
          </cell>
          <cell r="F1235">
            <v>38.5764</v>
          </cell>
        </row>
        <row r="1236">
          <cell r="A1236">
            <v>34634201</v>
          </cell>
          <cell r="F1236">
            <v>38.887699999999995</v>
          </cell>
        </row>
        <row r="1237">
          <cell r="A1237">
            <v>34634300</v>
          </cell>
          <cell r="F1237">
            <v>39.162199999999999</v>
          </cell>
        </row>
        <row r="1238">
          <cell r="A1238">
            <v>34634303</v>
          </cell>
          <cell r="F1238">
            <v>39.205799999999996</v>
          </cell>
        </row>
        <row r="1239">
          <cell r="A1239">
            <v>34634401</v>
          </cell>
          <cell r="F1239">
            <v>38.401400000000002</v>
          </cell>
        </row>
        <row r="1240">
          <cell r="A1240">
            <v>34634500</v>
          </cell>
          <cell r="F1240">
            <v>38.5764</v>
          </cell>
        </row>
        <row r="1241">
          <cell r="A1241">
            <v>34634502</v>
          </cell>
          <cell r="F1241">
            <v>38.685900000000004</v>
          </cell>
        </row>
        <row r="1242">
          <cell r="A1242">
            <v>34634700</v>
          </cell>
          <cell r="F1242">
            <v>39.191400000000002</v>
          </cell>
        </row>
        <row r="1243">
          <cell r="A1243">
            <v>34634901</v>
          </cell>
          <cell r="F1243">
            <v>38.364599999999996</v>
          </cell>
        </row>
        <row r="1244">
          <cell r="A1244">
            <v>34635401</v>
          </cell>
          <cell r="F1244">
            <v>39.780299999999997</v>
          </cell>
        </row>
        <row r="1245">
          <cell r="A1245">
            <v>34635800</v>
          </cell>
          <cell r="F1245">
            <v>39.142600000000002</v>
          </cell>
        </row>
        <row r="1246">
          <cell r="A1246">
            <v>34635900</v>
          </cell>
          <cell r="F1246">
            <v>39.203000000000003</v>
          </cell>
        </row>
        <row r="1247">
          <cell r="A1247">
            <v>34636100</v>
          </cell>
          <cell r="F1247">
            <v>38.991</v>
          </cell>
        </row>
        <row r="1248">
          <cell r="A1248">
            <v>34636300</v>
          </cell>
          <cell r="F1248">
            <v>39.003299999999996</v>
          </cell>
        </row>
        <row r="1249">
          <cell r="A1249">
            <v>34637301</v>
          </cell>
          <cell r="F1249">
            <v>39.731200000000001</v>
          </cell>
        </row>
        <row r="1250">
          <cell r="A1250">
            <v>34638001</v>
          </cell>
          <cell r="F1250">
            <v>39.175599999999996</v>
          </cell>
        </row>
        <row r="1251">
          <cell r="A1251">
            <v>34638500</v>
          </cell>
          <cell r="F1251">
            <v>38.598599999999998</v>
          </cell>
        </row>
        <row r="1252">
          <cell r="A1252">
            <v>34639901</v>
          </cell>
          <cell r="F1252">
            <v>39.7849</v>
          </cell>
        </row>
        <row r="1253">
          <cell r="A1253">
            <v>34641500</v>
          </cell>
          <cell r="F1253">
            <v>38.1982</v>
          </cell>
        </row>
        <row r="1254">
          <cell r="A1254">
            <v>34641600</v>
          </cell>
          <cell r="F1254">
            <v>38.854500000000002</v>
          </cell>
        </row>
        <row r="1255">
          <cell r="A1255">
            <v>34641602</v>
          </cell>
          <cell r="F1255">
            <v>39.375399999999999</v>
          </cell>
        </row>
        <row r="1256">
          <cell r="A1256">
            <v>34641700</v>
          </cell>
          <cell r="F1256">
            <v>39.057400000000001</v>
          </cell>
        </row>
        <row r="1257">
          <cell r="A1257">
            <v>34643100</v>
          </cell>
          <cell r="F1257">
            <v>39.016199999999998</v>
          </cell>
        </row>
        <row r="1258">
          <cell r="A1258">
            <v>34644600</v>
          </cell>
          <cell r="F1258">
            <v>39.186</v>
          </cell>
        </row>
        <row r="1259">
          <cell r="A1259">
            <v>34644701</v>
          </cell>
          <cell r="F1259">
            <v>39.302499999999995</v>
          </cell>
        </row>
        <row r="1260">
          <cell r="A1260">
            <v>34645201</v>
          </cell>
          <cell r="F1260">
            <v>39.0364</v>
          </cell>
        </row>
        <row r="1261">
          <cell r="A1261">
            <v>34646701</v>
          </cell>
          <cell r="F1261">
            <v>39.243300000000005</v>
          </cell>
        </row>
        <row r="1262">
          <cell r="A1262">
            <v>34647100</v>
          </cell>
          <cell r="F1262">
            <v>38.644600000000004</v>
          </cell>
        </row>
        <row r="1263">
          <cell r="A1263">
            <v>34647600</v>
          </cell>
          <cell r="F1263">
            <v>38.497700000000002</v>
          </cell>
        </row>
        <row r="1264">
          <cell r="A1264">
            <v>34647901</v>
          </cell>
          <cell r="F1264">
            <v>38.9574</v>
          </cell>
        </row>
        <row r="1265">
          <cell r="A1265">
            <v>34648201</v>
          </cell>
          <cell r="F1265">
            <v>39.566099999999999</v>
          </cell>
        </row>
        <row r="1266">
          <cell r="A1266">
            <v>34648400</v>
          </cell>
          <cell r="F1266">
            <v>38.684000000000005</v>
          </cell>
        </row>
        <row r="1267">
          <cell r="A1267">
            <v>34648600</v>
          </cell>
          <cell r="F1267">
            <v>39.5351</v>
          </cell>
        </row>
        <row r="1268">
          <cell r="A1268">
            <v>34648801</v>
          </cell>
          <cell r="F1268">
            <v>38.569399999999995</v>
          </cell>
        </row>
        <row r="1269">
          <cell r="A1269">
            <v>34649000</v>
          </cell>
          <cell r="F1269">
            <v>38.563200000000002</v>
          </cell>
        </row>
        <row r="1270">
          <cell r="A1270">
            <v>34649801</v>
          </cell>
          <cell r="F1270">
            <v>38.597200000000001</v>
          </cell>
        </row>
        <row r="1271">
          <cell r="A1271">
            <v>34650101</v>
          </cell>
          <cell r="F1271">
            <v>38.569399999999995</v>
          </cell>
        </row>
        <row r="1272">
          <cell r="A1272">
            <v>34650300</v>
          </cell>
          <cell r="F1272">
            <v>38.564099999999996</v>
          </cell>
        </row>
        <row r="1273">
          <cell r="A1273">
            <v>34650701</v>
          </cell>
          <cell r="F1273">
            <v>39.102699999999999</v>
          </cell>
        </row>
        <row r="1274">
          <cell r="A1274">
            <v>34651201</v>
          </cell>
          <cell r="F1274">
            <v>38.528600000000004</v>
          </cell>
        </row>
        <row r="1275">
          <cell r="A1275">
            <v>34651301</v>
          </cell>
          <cell r="F1275">
            <v>39.319699999999997</v>
          </cell>
        </row>
        <row r="1276">
          <cell r="A1276">
            <v>34651400</v>
          </cell>
          <cell r="F1276">
            <v>38.635399999999997</v>
          </cell>
        </row>
        <row r="1277">
          <cell r="A1277">
            <v>34652201</v>
          </cell>
          <cell r="F1277">
            <v>39.3523</v>
          </cell>
        </row>
        <row r="1278">
          <cell r="A1278">
            <v>34652500</v>
          </cell>
          <cell r="F1278">
            <v>39.4285</v>
          </cell>
        </row>
        <row r="1279">
          <cell r="A1279">
            <v>34652901</v>
          </cell>
          <cell r="F1279">
            <v>39.4223</v>
          </cell>
        </row>
        <row r="1280">
          <cell r="A1280">
            <v>34653001</v>
          </cell>
          <cell r="F1280">
            <v>39.153199999999998</v>
          </cell>
        </row>
        <row r="1281">
          <cell r="A1281">
            <v>34653100</v>
          </cell>
          <cell r="F1281">
            <v>39.265599999999999</v>
          </cell>
        </row>
        <row r="1282">
          <cell r="A1282">
            <v>34653401</v>
          </cell>
          <cell r="F1282">
            <v>39.3643</v>
          </cell>
        </row>
        <row r="1283">
          <cell r="A1283">
            <v>34654100</v>
          </cell>
          <cell r="F1283">
            <v>39.359299999999998</v>
          </cell>
        </row>
        <row r="1284">
          <cell r="A1284">
            <v>34654200</v>
          </cell>
          <cell r="F1284">
            <v>39.513199999999998</v>
          </cell>
        </row>
        <row r="1285">
          <cell r="A1285">
            <v>34654601</v>
          </cell>
          <cell r="F1285">
            <v>39.311699999999995</v>
          </cell>
        </row>
        <row r="1286">
          <cell r="A1286">
            <v>34654701</v>
          </cell>
          <cell r="F1286">
            <v>38.529399999999995</v>
          </cell>
        </row>
        <row r="1287">
          <cell r="A1287">
            <v>34654800</v>
          </cell>
          <cell r="F1287">
            <v>39.299099999999996</v>
          </cell>
        </row>
        <row r="1288">
          <cell r="A1288">
            <v>34655101</v>
          </cell>
          <cell r="F1288">
            <v>39.3294</v>
          </cell>
        </row>
        <row r="1289">
          <cell r="A1289">
            <v>34655201</v>
          </cell>
          <cell r="F1289">
            <v>39.303400000000003</v>
          </cell>
        </row>
        <row r="1290">
          <cell r="A1290">
            <v>34655701</v>
          </cell>
          <cell r="F1290">
            <v>39.534399999999998</v>
          </cell>
        </row>
        <row r="1291">
          <cell r="A1291">
            <v>34656001</v>
          </cell>
          <cell r="F1291">
            <v>39.302799999999998</v>
          </cell>
        </row>
        <row r="1292">
          <cell r="A1292">
            <v>34656101</v>
          </cell>
          <cell r="F1292">
            <v>39.329700000000003</v>
          </cell>
        </row>
        <row r="1293">
          <cell r="A1293">
            <v>34656102</v>
          </cell>
          <cell r="F1293">
            <v>39.2468</v>
          </cell>
        </row>
        <row r="1294">
          <cell r="A1294">
            <v>34656200</v>
          </cell>
          <cell r="F1294">
            <v>39.126399999999997</v>
          </cell>
        </row>
        <row r="1295">
          <cell r="A1295">
            <v>34656401</v>
          </cell>
          <cell r="F1295">
            <v>39.420700000000004</v>
          </cell>
        </row>
        <row r="1296">
          <cell r="A1296">
            <v>34656501</v>
          </cell>
          <cell r="F1296">
            <v>39.241199999999999</v>
          </cell>
        </row>
        <row r="1297">
          <cell r="A1297">
            <v>34656701</v>
          </cell>
          <cell r="F1297">
            <v>38.856200000000001</v>
          </cell>
        </row>
        <row r="1298">
          <cell r="A1298">
            <v>34656901</v>
          </cell>
          <cell r="F1298">
            <v>39.440400000000004</v>
          </cell>
        </row>
        <row r="1299">
          <cell r="A1299">
            <v>34657001</v>
          </cell>
          <cell r="F1299">
            <v>39.369900000000001</v>
          </cell>
        </row>
        <row r="1300">
          <cell r="A1300">
            <v>34657100</v>
          </cell>
          <cell r="F1300">
            <v>39.5227</v>
          </cell>
        </row>
        <row r="1301">
          <cell r="A1301">
            <v>34657201</v>
          </cell>
          <cell r="F1301">
            <v>39.291199999999996</v>
          </cell>
        </row>
        <row r="1302">
          <cell r="A1302">
            <v>34657202</v>
          </cell>
          <cell r="F1302">
            <v>39.281100000000002</v>
          </cell>
        </row>
        <row r="1303">
          <cell r="A1303">
            <v>34657301</v>
          </cell>
          <cell r="F1303">
            <v>39.178699999999999</v>
          </cell>
        </row>
        <row r="1304">
          <cell r="A1304">
            <v>34657501</v>
          </cell>
          <cell r="F1304">
            <v>39.250500000000002</v>
          </cell>
        </row>
        <row r="1305">
          <cell r="A1305">
            <v>34658401</v>
          </cell>
          <cell r="F1305">
            <v>39.281799999999997</v>
          </cell>
        </row>
        <row r="1306">
          <cell r="A1306">
            <v>34658901</v>
          </cell>
          <cell r="F1306">
            <v>39.196399999999997</v>
          </cell>
        </row>
        <row r="1307">
          <cell r="A1307">
            <v>34659201</v>
          </cell>
          <cell r="F1307">
            <v>39.257300000000001</v>
          </cell>
        </row>
        <row r="1308">
          <cell r="A1308">
            <v>34659501</v>
          </cell>
          <cell r="F1308">
            <v>39.220799999999997</v>
          </cell>
        </row>
        <row r="1309">
          <cell r="A1309">
            <v>34660601</v>
          </cell>
          <cell r="F1309">
            <v>39.210799999999999</v>
          </cell>
        </row>
        <row r="1310">
          <cell r="A1310">
            <v>34661101</v>
          </cell>
          <cell r="F1310">
            <v>39.322500000000005</v>
          </cell>
        </row>
        <row r="1311">
          <cell r="A1311">
            <v>34661500</v>
          </cell>
          <cell r="F1311">
            <v>37.769400000000005</v>
          </cell>
        </row>
        <row r="1312">
          <cell r="A1312">
            <v>34661501</v>
          </cell>
          <cell r="F1312">
            <v>39.109900000000003</v>
          </cell>
        </row>
        <row r="1313">
          <cell r="A1313">
            <v>34662001</v>
          </cell>
          <cell r="F1313">
            <v>39.196399999999997</v>
          </cell>
        </row>
        <row r="1314">
          <cell r="A1314">
            <v>34663600</v>
          </cell>
          <cell r="F1314">
            <v>39.302299999999995</v>
          </cell>
        </row>
        <row r="1315">
          <cell r="A1315">
            <v>34664100</v>
          </cell>
          <cell r="F1315">
            <v>39.160399999999996</v>
          </cell>
        </row>
        <row r="1316">
          <cell r="A1316">
            <v>34664601</v>
          </cell>
          <cell r="F1316">
            <v>39.2072</v>
          </cell>
        </row>
        <row r="1317">
          <cell r="A1317">
            <v>34664701</v>
          </cell>
          <cell r="F1317">
            <v>39.2577</v>
          </cell>
        </row>
        <row r="1318">
          <cell r="A1318">
            <v>34664901</v>
          </cell>
          <cell r="F1318">
            <v>40.262300000000003</v>
          </cell>
        </row>
        <row r="1319">
          <cell r="A1319">
            <v>34665100</v>
          </cell>
          <cell r="F1319">
            <v>40.070599999999999</v>
          </cell>
        </row>
        <row r="1320">
          <cell r="A1320">
            <v>34665800</v>
          </cell>
          <cell r="F1320">
            <v>39.416499999999999</v>
          </cell>
        </row>
        <row r="1321">
          <cell r="A1321">
            <v>34666001</v>
          </cell>
          <cell r="F1321">
            <v>39.961000000000006</v>
          </cell>
        </row>
        <row r="1322">
          <cell r="A1322">
            <v>34666201</v>
          </cell>
          <cell r="F1322">
            <v>40.020899999999997</v>
          </cell>
        </row>
        <row r="1323">
          <cell r="A1323">
            <v>34666301</v>
          </cell>
          <cell r="F1323">
            <v>39.964500000000001</v>
          </cell>
        </row>
        <row r="1324">
          <cell r="A1324">
            <v>34666401</v>
          </cell>
          <cell r="F1324">
            <v>40.018699999999995</v>
          </cell>
        </row>
        <row r="1325">
          <cell r="A1325">
            <v>34666701</v>
          </cell>
          <cell r="F1325">
            <v>39.227600000000002</v>
          </cell>
        </row>
        <row r="1326">
          <cell r="A1326">
            <v>34666801</v>
          </cell>
          <cell r="F1326">
            <v>39.406599999999997</v>
          </cell>
        </row>
        <row r="1327">
          <cell r="A1327">
            <v>34666901</v>
          </cell>
          <cell r="F1327">
            <v>39.465800000000002</v>
          </cell>
        </row>
        <row r="1328">
          <cell r="A1328">
            <v>34666902</v>
          </cell>
          <cell r="F1328">
            <v>39.444299999999998</v>
          </cell>
        </row>
        <row r="1329">
          <cell r="A1329">
            <v>34666903</v>
          </cell>
          <cell r="F1329">
            <v>39.472300000000004</v>
          </cell>
        </row>
        <row r="1330">
          <cell r="A1330">
            <v>34667001</v>
          </cell>
          <cell r="F1330">
            <v>39.429899999999996</v>
          </cell>
        </row>
        <row r="1331">
          <cell r="A1331">
            <v>34667401</v>
          </cell>
          <cell r="F1331">
            <v>39.477400000000003</v>
          </cell>
        </row>
        <row r="1332">
          <cell r="A1332">
            <v>34667601</v>
          </cell>
          <cell r="F1332">
            <v>39.495599999999996</v>
          </cell>
        </row>
        <row r="1333">
          <cell r="A1333">
            <v>34667801</v>
          </cell>
          <cell r="F1333">
            <v>39.397599999999997</v>
          </cell>
        </row>
        <row r="1334">
          <cell r="A1334">
            <v>34668001</v>
          </cell>
          <cell r="F1334">
            <v>39.241400000000006</v>
          </cell>
        </row>
        <row r="1335">
          <cell r="A1335">
            <v>34668200</v>
          </cell>
          <cell r="F1335">
            <v>39.3949</v>
          </cell>
        </row>
        <row r="1336">
          <cell r="A1336">
            <v>34668900</v>
          </cell>
          <cell r="F1336">
            <v>39.543599999999998</v>
          </cell>
        </row>
        <row r="1337">
          <cell r="A1337">
            <v>34669100</v>
          </cell>
          <cell r="F1337">
            <v>39.416600000000003</v>
          </cell>
        </row>
        <row r="1338">
          <cell r="A1338">
            <v>34669800</v>
          </cell>
          <cell r="F1338">
            <v>39.525700000000001</v>
          </cell>
        </row>
        <row r="1339">
          <cell r="A1339">
            <v>34669901</v>
          </cell>
          <cell r="F1339">
            <v>39.202599999999997</v>
          </cell>
        </row>
        <row r="1340">
          <cell r="A1340">
            <v>34671400</v>
          </cell>
          <cell r="F1340">
            <v>39.482700000000001</v>
          </cell>
        </row>
        <row r="1341">
          <cell r="A1341">
            <v>34671901</v>
          </cell>
          <cell r="F1341">
            <v>39.415999999999997</v>
          </cell>
        </row>
        <row r="1342">
          <cell r="A1342">
            <v>34672501</v>
          </cell>
          <cell r="F1342">
            <v>39.2502</v>
          </cell>
        </row>
        <row r="1343">
          <cell r="A1343">
            <v>34673200</v>
          </cell>
          <cell r="F1343">
            <v>39.259299999999996</v>
          </cell>
        </row>
        <row r="1344">
          <cell r="A1344">
            <v>34673600</v>
          </cell>
          <cell r="F1344">
            <v>39.374000000000002</v>
          </cell>
        </row>
        <row r="1345">
          <cell r="A1345">
            <v>34673800</v>
          </cell>
          <cell r="F1345">
            <v>39.475999999999999</v>
          </cell>
        </row>
        <row r="1346">
          <cell r="A1346">
            <v>34673900</v>
          </cell>
          <cell r="F1346">
            <v>39.495599999999996</v>
          </cell>
        </row>
        <row r="1347">
          <cell r="A1347">
            <v>34675600</v>
          </cell>
          <cell r="F1347">
            <v>39.438200000000002</v>
          </cell>
        </row>
        <row r="1348">
          <cell r="A1348">
            <v>34675801</v>
          </cell>
          <cell r="F1348">
            <v>39.412000000000006</v>
          </cell>
        </row>
        <row r="1349">
          <cell r="A1349">
            <v>34676001</v>
          </cell>
          <cell r="F1349">
            <v>39.506300000000003</v>
          </cell>
        </row>
        <row r="1350">
          <cell r="A1350">
            <v>34676002</v>
          </cell>
          <cell r="F1350">
            <v>39.530799999999999</v>
          </cell>
        </row>
        <row r="1351">
          <cell r="A1351">
            <v>34676101</v>
          </cell>
          <cell r="F1351">
            <v>39.779899999999998</v>
          </cell>
        </row>
        <row r="1352">
          <cell r="A1352">
            <v>34676701</v>
          </cell>
          <cell r="F1352">
            <v>39.427900000000001</v>
          </cell>
        </row>
        <row r="1353">
          <cell r="A1353">
            <v>34677101</v>
          </cell>
          <cell r="F1353">
            <v>39.729100000000003</v>
          </cell>
        </row>
        <row r="1354">
          <cell r="A1354">
            <v>34677501</v>
          </cell>
          <cell r="F1354">
            <v>39.082300000000004</v>
          </cell>
        </row>
        <row r="1355">
          <cell r="A1355">
            <v>34677901</v>
          </cell>
          <cell r="F1355">
            <v>39.135599999999997</v>
          </cell>
        </row>
        <row r="1356">
          <cell r="A1356">
            <v>34678000</v>
          </cell>
          <cell r="F1356">
            <v>39.173200000000001</v>
          </cell>
        </row>
        <row r="1357">
          <cell r="A1357">
            <v>34678200</v>
          </cell>
          <cell r="F1357">
            <v>39.505499999999998</v>
          </cell>
        </row>
        <row r="1358">
          <cell r="A1358">
            <v>34678501</v>
          </cell>
          <cell r="F1358">
            <v>38.966300000000004</v>
          </cell>
        </row>
        <row r="1359">
          <cell r="A1359">
            <v>34678502</v>
          </cell>
          <cell r="F1359">
            <v>39.033000000000001</v>
          </cell>
        </row>
        <row r="1360">
          <cell r="A1360">
            <v>34679001</v>
          </cell>
          <cell r="F1360">
            <v>38.611699999999999</v>
          </cell>
        </row>
        <row r="1361">
          <cell r="A1361">
            <v>34679002</v>
          </cell>
          <cell r="F1361">
            <v>39.002000000000002</v>
          </cell>
        </row>
        <row r="1362">
          <cell r="A1362">
            <v>34679101</v>
          </cell>
          <cell r="F1362">
            <v>39.137599999999999</v>
          </cell>
        </row>
        <row r="1363">
          <cell r="A1363">
            <v>34680301</v>
          </cell>
          <cell r="F1363">
            <v>38.893599999999999</v>
          </cell>
        </row>
        <row r="1364">
          <cell r="A1364">
            <v>34681301</v>
          </cell>
          <cell r="F1364">
            <v>39.049399999999999</v>
          </cell>
        </row>
        <row r="1365">
          <cell r="A1365">
            <v>34681501</v>
          </cell>
          <cell r="F1365">
            <v>39.520299999999999</v>
          </cell>
        </row>
        <row r="1366">
          <cell r="A1366">
            <v>34681900</v>
          </cell>
          <cell r="F1366">
            <v>39.409800000000004</v>
          </cell>
        </row>
        <row r="1367">
          <cell r="A1367">
            <v>34682100</v>
          </cell>
          <cell r="F1367">
            <v>39.4878</v>
          </cell>
        </row>
        <row r="1368">
          <cell r="A1368">
            <v>34682200</v>
          </cell>
          <cell r="F1368">
            <v>39.425200000000004</v>
          </cell>
        </row>
        <row r="1369">
          <cell r="A1369">
            <v>34683301</v>
          </cell>
          <cell r="F1369">
            <v>39.505899999999997</v>
          </cell>
        </row>
        <row r="1370">
          <cell r="A1370">
            <v>34683400</v>
          </cell>
          <cell r="F1370">
            <v>39.619900000000001</v>
          </cell>
        </row>
        <row r="1371">
          <cell r="A1371">
            <v>34683501</v>
          </cell>
          <cell r="F1371">
            <v>39.412599999999998</v>
          </cell>
        </row>
        <row r="1372">
          <cell r="A1372">
            <v>34683601</v>
          </cell>
          <cell r="F1372">
            <v>39.327199999999998</v>
          </cell>
        </row>
        <row r="1373">
          <cell r="A1373">
            <v>34683701</v>
          </cell>
          <cell r="F1373">
            <v>39.992800000000003</v>
          </cell>
        </row>
        <row r="1374">
          <cell r="A1374">
            <v>34684001</v>
          </cell>
          <cell r="F1374">
            <v>39.429099999999998</v>
          </cell>
        </row>
        <row r="1375">
          <cell r="A1375">
            <v>34684100</v>
          </cell>
          <cell r="F1375">
            <v>39.358499999999999</v>
          </cell>
        </row>
        <row r="1376">
          <cell r="A1376">
            <v>34684301</v>
          </cell>
          <cell r="F1376">
            <v>39.380199999999995</v>
          </cell>
        </row>
        <row r="1377">
          <cell r="A1377">
            <v>34685101</v>
          </cell>
          <cell r="F1377">
            <v>39.987500000000004</v>
          </cell>
        </row>
        <row r="1378">
          <cell r="A1378">
            <v>34685201</v>
          </cell>
          <cell r="F1378">
            <v>39.779699999999998</v>
          </cell>
        </row>
        <row r="1379">
          <cell r="A1379">
            <v>34685202</v>
          </cell>
          <cell r="F1379">
            <v>39.541899999999998</v>
          </cell>
        </row>
        <row r="1380">
          <cell r="A1380">
            <v>34685301</v>
          </cell>
          <cell r="F1380">
            <v>39.9908</v>
          </cell>
        </row>
        <row r="1381">
          <cell r="A1381">
            <v>34685801</v>
          </cell>
          <cell r="F1381">
            <v>39.497900000000001</v>
          </cell>
        </row>
        <row r="1382">
          <cell r="A1382">
            <v>34686001</v>
          </cell>
          <cell r="F1382">
            <v>39.990099999999998</v>
          </cell>
        </row>
        <row r="1383">
          <cell r="A1383">
            <v>34686201</v>
          </cell>
          <cell r="F1383">
            <v>39.252700000000004</v>
          </cell>
        </row>
        <row r="1384">
          <cell r="A1384">
            <v>34686501</v>
          </cell>
          <cell r="F1384">
            <v>39.532900000000005</v>
          </cell>
        </row>
        <row r="1385">
          <cell r="A1385">
            <v>34686601</v>
          </cell>
          <cell r="F1385">
            <v>39.481299999999997</v>
          </cell>
        </row>
        <row r="1386">
          <cell r="A1386">
            <v>34687101</v>
          </cell>
          <cell r="F1386">
            <v>39.5169</v>
          </cell>
        </row>
        <row r="1387">
          <cell r="A1387">
            <v>34687102</v>
          </cell>
          <cell r="F1387">
            <v>39.626899999999999</v>
          </cell>
        </row>
        <row r="1388">
          <cell r="A1388">
            <v>34687401</v>
          </cell>
          <cell r="F1388">
            <v>39.495699999999999</v>
          </cell>
        </row>
        <row r="1389">
          <cell r="A1389">
            <v>34687901</v>
          </cell>
          <cell r="F1389">
            <v>39.966099999999997</v>
          </cell>
        </row>
        <row r="1390">
          <cell r="A1390">
            <v>34688001</v>
          </cell>
          <cell r="F1390">
            <v>39.5261</v>
          </cell>
        </row>
        <row r="1391">
          <cell r="A1391">
            <v>34688300</v>
          </cell>
          <cell r="F1391">
            <v>39.229700000000001</v>
          </cell>
        </row>
        <row r="1392">
          <cell r="A1392">
            <v>34688501</v>
          </cell>
          <cell r="F1392">
            <v>39.464600000000004</v>
          </cell>
        </row>
        <row r="1393">
          <cell r="A1393">
            <v>34688502</v>
          </cell>
          <cell r="F1393">
            <v>39.0152</v>
          </cell>
        </row>
        <row r="1394">
          <cell r="A1394">
            <v>34688600</v>
          </cell>
          <cell r="F1394">
            <v>39.854100000000003</v>
          </cell>
        </row>
        <row r="1395">
          <cell r="A1395">
            <v>34688603</v>
          </cell>
          <cell r="F1395">
            <v>39.513300000000001</v>
          </cell>
        </row>
        <row r="1396">
          <cell r="A1396">
            <v>34688801</v>
          </cell>
          <cell r="F1396">
            <v>39.376399999999997</v>
          </cell>
        </row>
        <row r="1397">
          <cell r="A1397">
            <v>34688802</v>
          </cell>
          <cell r="F1397">
            <v>39.4467</v>
          </cell>
        </row>
        <row r="1398">
          <cell r="A1398">
            <v>34689201</v>
          </cell>
          <cell r="F1398">
            <v>39.526600000000002</v>
          </cell>
        </row>
        <row r="1399">
          <cell r="A1399">
            <v>34689401</v>
          </cell>
          <cell r="F1399">
            <v>39.402699999999996</v>
          </cell>
        </row>
        <row r="1400">
          <cell r="A1400">
            <v>34689801</v>
          </cell>
          <cell r="F1400">
            <v>39.960500000000003</v>
          </cell>
        </row>
        <row r="1401">
          <cell r="A1401">
            <v>34689902</v>
          </cell>
          <cell r="F1401">
            <v>39.117199999999997</v>
          </cell>
        </row>
        <row r="1402">
          <cell r="A1402">
            <v>34690101</v>
          </cell>
          <cell r="F1402">
            <v>39.533999999999999</v>
          </cell>
        </row>
        <row r="1403">
          <cell r="A1403">
            <v>34690300</v>
          </cell>
          <cell r="F1403">
            <v>39.242699999999999</v>
          </cell>
        </row>
        <row r="1404">
          <cell r="A1404">
            <v>34690400</v>
          </cell>
          <cell r="F1404">
            <v>39.996400000000001</v>
          </cell>
        </row>
        <row r="1405">
          <cell r="A1405">
            <v>34690701</v>
          </cell>
          <cell r="F1405">
            <v>39.538999999999994</v>
          </cell>
        </row>
        <row r="1406">
          <cell r="A1406">
            <v>34691101</v>
          </cell>
          <cell r="F1406">
            <v>39.066400000000002</v>
          </cell>
        </row>
        <row r="1407">
          <cell r="A1407">
            <v>34691301</v>
          </cell>
          <cell r="F1407">
            <v>39.060400000000001</v>
          </cell>
        </row>
        <row r="1408">
          <cell r="A1408">
            <v>34691501</v>
          </cell>
          <cell r="F1408">
            <v>39.031299999999995</v>
          </cell>
        </row>
        <row r="1409">
          <cell r="A1409">
            <v>34691601</v>
          </cell>
          <cell r="F1409">
            <v>39.100500000000004</v>
          </cell>
        </row>
        <row r="1410">
          <cell r="A1410">
            <v>34691701</v>
          </cell>
          <cell r="F1410">
            <v>39.042200000000001</v>
          </cell>
        </row>
        <row r="1411">
          <cell r="A1411">
            <v>34691801</v>
          </cell>
          <cell r="F1411">
            <v>39.012599999999999</v>
          </cell>
        </row>
        <row r="1412">
          <cell r="A1412">
            <v>34691802</v>
          </cell>
          <cell r="F1412">
            <v>39.0413</v>
          </cell>
        </row>
        <row r="1413">
          <cell r="A1413">
            <v>34692201</v>
          </cell>
          <cell r="F1413">
            <v>39.057400000000001</v>
          </cell>
        </row>
        <row r="1414">
          <cell r="A1414">
            <v>34692501</v>
          </cell>
          <cell r="F1414">
            <v>39.946899999999999</v>
          </cell>
        </row>
        <row r="1415">
          <cell r="A1415">
            <v>34692801</v>
          </cell>
          <cell r="F1415">
            <v>39.034500000000001</v>
          </cell>
        </row>
        <row r="1416">
          <cell r="A1416">
            <v>34692802</v>
          </cell>
          <cell r="F1416">
            <v>39.107599999999998</v>
          </cell>
        </row>
        <row r="1417">
          <cell r="A1417">
            <v>34693101</v>
          </cell>
          <cell r="F1417">
            <v>39.047900000000006</v>
          </cell>
        </row>
        <row r="1418">
          <cell r="A1418">
            <v>34693102</v>
          </cell>
          <cell r="F1418">
            <v>39.052599999999998</v>
          </cell>
        </row>
        <row r="1419">
          <cell r="A1419">
            <v>34693600</v>
          </cell>
          <cell r="F1419">
            <v>39.631600000000006</v>
          </cell>
        </row>
        <row r="1420">
          <cell r="A1420">
            <v>34693602</v>
          </cell>
          <cell r="F1420">
            <v>39.695500000000003</v>
          </cell>
        </row>
        <row r="1421">
          <cell r="A1421">
            <v>34693701</v>
          </cell>
          <cell r="F1421">
            <v>39.822600000000001</v>
          </cell>
        </row>
        <row r="1422">
          <cell r="A1422">
            <v>34693901</v>
          </cell>
          <cell r="F1422">
            <v>39.816400000000002</v>
          </cell>
        </row>
        <row r="1423">
          <cell r="A1423">
            <v>34694101</v>
          </cell>
          <cell r="F1423">
            <v>39.704900000000002</v>
          </cell>
        </row>
        <row r="1424">
          <cell r="A1424">
            <v>34694301</v>
          </cell>
          <cell r="F1424">
            <v>39.821799999999996</v>
          </cell>
        </row>
        <row r="1425">
          <cell r="A1425">
            <v>34694401</v>
          </cell>
          <cell r="F1425">
            <v>39.989899999999999</v>
          </cell>
        </row>
        <row r="1426">
          <cell r="A1426">
            <v>34694601</v>
          </cell>
          <cell r="F1426">
            <v>39.141199999999998</v>
          </cell>
        </row>
        <row r="1427">
          <cell r="A1427">
            <v>34694701</v>
          </cell>
          <cell r="F1427">
            <v>39.962900000000005</v>
          </cell>
        </row>
        <row r="1428">
          <cell r="A1428">
            <v>34694800</v>
          </cell>
          <cell r="F1428">
            <v>39.516599999999997</v>
          </cell>
        </row>
        <row r="1429">
          <cell r="A1429">
            <v>34695201</v>
          </cell>
          <cell r="F1429">
            <v>39.9542</v>
          </cell>
        </row>
        <row r="1430">
          <cell r="A1430">
            <v>34695300</v>
          </cell>
          <cell r="F1430">
            <v>39.075199999999995</v>
          </cell>
        </row>
        <row r="1431">
          <cell r="A1431">
            <v>34695303</v>
          </cell>
          <cell r="F1431">
            <v>39.2164</v>
          </cell>
        </row>
        <row r="1432">
          <cell r="A1432">
            <v>34695601</v>
          </cell>
          <cell r="F1432">
            <v>39.614999999999995</v>
          </cell>
        </row>
        <row r="1433">
          <cell r="A1433">
            <v>34695801</v>
          </cell>
          <cell r="F1433">
            <v>39.380499999999998</v>
          </cell>
        </row>
        <row r="1434">
          <cell r="A1434">
            <v>34695901</v>
          </cell>
          <cell r="F1434">
            <v>39.495899999999999</v>
          </cell>
        </row>
        <row r="1435">
          <cell r="A1435">
            <v>34696301</v>
          </cell>
          <cell r="F1435">
            <v>39.761099999999999</v>
          </cell>
        </row>
        <row r="1436">
          <cell r="A1436">
            <v>34696501</v>
          </cell>
          <cell r="F1436">
            <v>39.7879</v>
          </cell>
        </row>
        <row r="1437">
          <cell r="A1437">
            <v>34697400</v>
          </cell>
          <cell r="F1437">
            <v>39.885300000000001</v>
          </cell>
        </row>
        <row r="1438">
          <cell r="A1438">
            <v>34697901</v>
          </cell>
          <cell r="F1438">
            <v>39.379300000000001</v>
          </cell>
        </row>
        <row r="1439">
          <cell r="A1439">
            <v>34698001</v>
          </cell>
          <cell r="F1439">
            <v>39.452300000000001</v>
          </cell>
        </row>
        <row r="1440">
          <cell r="A1440">
            <v>34698501</v>
          </cell>
          <cell r="F1440">
            <v>39.702300000000001</v>
          </cell>
        </row>
        <row r="1441">
          <cell r="A1441">
            <v>34698600</v>
          </cell>
          <cell r="F1441">
            <v>39.656100000000002</v>
          </cell>
        </row>
        <row r="1442">
          <cell r="A1442">
            <v>34698701</v>
          </cell>
          <cell r="F1442">
            <v>39.745899999999999</v>
          </cell>
        </row>
        <row r="1443">
          <cell r="A1443">
            <v>34699100</v>
          </cell>
          <cell r="F1443">
            <v>39.428400000000003</v>
          </cell>
        </row>
        <row r="1444">
          <cell r="A1444">
            <v>34699102</v>
          </cell>
          <cell r="F1444">
            <v>39.178900000000006</v>
          </cell>
        </row>
        <row r="1445">
          <cell r="A1445">
            <v>34699501</v>
          </cell>
          <cell r="F1445">
            <v>39.618899999999996</v>
          </cell>
        </row>
        <row r="1446">
          <cell r="A1446">
            <v>34699801</v>
          </cell>
          <cell r="F1446">
            <v>39.810199999999995</v>
          </cell>
        </row>
        <row r="1447">
          <cell r="A1447">
            <v>34700001</v>
          </cell>
          <cell r="F1447">
            <v>39.9514</v>
          </cell>
        </row>
        <row r="1448">
          <cell r="A1448">
            <v>34700301</v>
          </cell>
          <cell r="F1448">
            <v>39.961399999999998</v>
          </cell>
        </row>
        <row r="1449">
          <cell r="A1449">
            <v>34700501</v>
          </cell>
          <cell r="F1449">
            <v>39.966799999999999</v>
          </cell>
        </row>
        <row r="1450">
          <cell r="A1450">
            <v>34700701</v>
          </cell>
          <cell r="F1450">
            <v>39.965800000000002</v>
          </cell>
        </row>
        <row r="1451">
          <cell r="A1451">
            <v>34701101</v>
          </cell>
          <cell r="F1451">
            <v>39.463699999999996</v>
          </cell>
        </row>
        <row r="1452">
          <cell r="A1452">
            <v>34701600</v>
          </cell>
          <cell r="F1452">
            <v>39.967599999999997</v>
          </cell>
        </row>
        <row r="1453">
          <cell r="A1453">
            <v>34701602</v>
          </cell>
          <cell r="F1453">
            <v>39.917300000000004</v>
          </cell>
        </row>
        <row r="1454">
          <cell r="A1454">
            <v>34701604</v>
          </cell>
          <cell r="F1454">
            <v>39.788400000000003</v>
          </cell>
        </row>
        <row r="1455">
          <cell r="A1455">
            <v>34701701</v>
          </cell>
          <cell r="F1455">
            <v>39.980200000000004</v>
          </cell>
        </row>
        <row r="1456">
          <cell r="A1456">
            <v>34701801</v>
          </cell>
          <cell r="F1456">
            <v>39.736899999999999</v>
          </cell>
        </row>
        <row r="1457">
          <cell r="A1457">
            <v>34702301</v>
          </cell>
          <cell r="F1457">
            <v>39.8005</v>
          </cell>
        </row>
        <row r="1458">
          <cell r="A1458">
            <v>34702501</v>
          </cell>
          <cell r="F1458">
            <v>39.940300000000001</v>
          </cell>
        </row>
        <row r="1459">
          <cell r="A1459">
            <v>34702600</v>
          </cell>
          <cell r="F1459">
            <v>39.9497</v>
          </cell>
        </row>
        <row r="1460">
          <cell r="A1460">
            <v>34702800</v>
          </cell>
          <cell r="F1460">
            <v>39.949100000000001</v>
          </cell>
        </row>
        <row r="1461">
          <cell r="A1461">
            <v>34703001</v>
          </cell>
          <cell r="F1461">
            <v>39.964300000000001</v>
          </cell>
        </row>
        <row r="1462">
          <cell r="A1462">
            <v>34703301</v>
          </cell>
          <cell r="F1462">
            <v>39.968999999999994</v>
          </cell>
        </row>
        <row r="1463">
          <cell r="A1463">
            <v>34703901</v>
          </cell>
          <cell r="F1463">
            <v>39.964700000000001</v>
          </cell>
        </row>
        <row r="1464">
          <cell r="A1464">
            <v>34704600</v>
          </cell>
          <cell r="F1464">
            <v>39.951300000000003</v>
          </cell>
        </row>
        <row r="1465">
          <cell r="A1465">
            <v>34704801</v>
          </cell>
          <cell r="F1465">
            <v>39.912799999999997</v>
          </cell>
        </row>
        <row r="1466">
          <cell r="A1466">
            <v>34705001</v>
          </cell>
          <cell r="F1466">
            <v>39.914999999999999</v>
          </cell>
        </row>
        <row r="1467">
          <cell r="A1467">
            <v>34705101</v>
          </cell>
          <cell r="F1467">
            <v>39.978699999999996</v>
          </cell>
        </row>
        <row r="1468">
          <cell r="A1468">
            <v>34705401</v>
          </cell>
          <cell r="F1468">
            <v>39.784500000000001</v>
          </cell>
        </row>
        <row r="1469">
          <cell r="A1469">
            <v>34706201</v>
          </cell>
          <cell r="F1469">
            <v>39.9694</v>
          </cell>
        </row>
        <row r="1470">
          <cell r="A1470">
            <v>34706301</v>
          </cell>
          <cell r="F1470">
            <v>39.965000000000003</v>
          </cell>
        </row>
        <row r="1471">
          <cell r="A1471">
            <v>34706401</v>
          </cell>
          <cell r="F1471">
            <v>39.970100000000002</v>
          </cell>
        </row>
        <row r="1472">
          <cell r="A1472">
            <v>34706601</v>
          </cell>
          <cell r="F1472">
            <v>39.993500000000004</v>
          </cell>
        </row>
        <row r="1473">
          <cell r="A1473">
            <v>34706901</v>
          </cell>
          <cell r="F1473">
            <v>39.971699999999998</v>
          </cell>
        </row>
        <row r="1474">
          <cell r="A1474">
            <v>34707501</v>
          </cell>
          <cell r="F1474">
            <v>39.964700000000001</v>
          </cell>
        </row>
        <row r="1475">
          <cell r="A1475">
            <v>34707601</v>
          </cell>
          <cell r="F1475">
            <v>39.988799999999998</v>
          </cell>
        </row>
        <row r="1476">
          <cell r="A1476">
            <v>34707701</v>
          </cell>
          <cell r="F1476">
            <v>39.969699999999996</v>
          </cell>
        </row>
        <row r="1477">
          <cell r="A1477">
            <v>34707901</v>
          </cell>
          <cell r="F1477">
            <v>39.968600000000002</v>
          </cell>
        </row>
        <row r="1478">
          <cell r="A1478">
            <v>34708201</v>
          </cell>
          <cell r="F1478">
            <v>39.968299999999999</v>
          </cell>
        </row>
        <row r="1479">
          <cell r="A1479">
            <v>34708401</v>
          </cell>
          <cell r="F1479">
            <v>39.966500000000003</v>
          </cell>
        </row>
        <row r="1480">
          <cell r="A1480">
            <v>34708501</v>
          </cell>
          <cell r="F1480">
            <v>39.963999999999999</v>
          </cell>
        </row>
        <row r="1481">
          <cell r="A1481">
            <v>34708600</v>
          </cell>
          <cell r="F1481">
            <v>39.949800000000003</v>
          </cell>
        </row>
        <row r="1482">
          <cell r="A1482">
            <v>34708701</v>
          </cell>
          <cell r="F1482">
            <v>39.968299999999999</v>
          </cell>
        </row>
        <row r="1483">
          <cell r="A1483">
            <v>34709000</v>
          </cell>
          <cell r="F1483">
            <v>39.813099999999999</v>
          </cell>
        </row>
        <row r="1484">
          <cell r="A1484">
            <v>34709002</v>
          </cell>
          <cell r="F1484">
            <v>39.826800000000006</v>
          </cell>
        </row>
        <row r="1485">
          <cell r="A1485">
            <v>34709501</v>
          </cell>
          <cell r="F1485">
            <v>39.8202</v>
          </cell>
        </row>
        <row r="1486">
          <cell r="A1486">
            <v>34710201</v>
          </cell>
          <cell r="F1486">
            <v>39.816200000000002</v>
          </cell>
        </row>
        <row r="1487">
          <cell r="A1487">
            <v>34710301</v>
          </cell>
          <cell r="F1487">
            <v>39.8202</v>
          </cell>
        </row>
        <row r="1488">
          <cell r="A1488">
            <v>34710302</v>
          </cell>
          <cell r="F1488">
            <v>39.820099999999996</v>
          </cell>
        </row>
        <row r="1489">
          <cell r="A1489">
            <v>34711201</v>
          </cell>
          <cell r="F1489">
            <v>39.954599999999999</v>
          </cell>
        </row>
        <row r="1490">
          <cell r="A1490">
            <v>34711701</v>
          </cell>
          <cell r="F1490">
            <v>39.877500000000005</v>
          </cell>
        </row>
        <row r="1491">
          <cell r="A1491">
            <v>34712201</v>
          </cell>
          <cell r="F1491">
            <v>39.787000000000006</v>
          </cell>
        </row>
        <row r="1492">
          <cell r="A1492">
            <v>34712801</v>
          </cell>
          <cell r="F1492">
            <v>39.876799999999996</v>
          </cell>
        </row>
        <row r="1493">
          <cell r="A1493">
            <v>34713401</v>
          </cell>
          <cell r="F1493">
            <v>40.027500000000003</v>
          </cell>
        </row>
        <row r="1494">
          <cell r="A1494">
            <v>34713901</v>
          </cell>
          <cell r="F1494">
            <v>40.0364</v>
          </cell>
        </row>
        <row r="1495">
          <cell r="A1495">
            <v>34714600</v>
          </cell>
          <cell r="F1495">
            <v>39.893799999999999</v>
          </cell>
        </row>
        <row r="1496">
          <cell r="A1496">
            <v>34714603</v>
          </cell>
          <cell r="F1496">
            <v>39.879800000000003</v>
          </cell>
        </row>
        <row r="1497">
          <cell r="A1497">
            <v>34715301</v>
          </cell>
          <cell r="F1497">
            <v>40.004300000000001</v>
          </cell>
        </row>
        <row r="1498">
          <cell r="A1498">
            <v>34715601</v>
          </cell>
          <cell r="F1498">
            <v>39.876199999999997</v>
          </cell>
        </row>
        <row r="1499">
          <cell r="A1499">
            <v>34716301</v>
          </cell>
          <cell r="F1499">
            <v>40.054399999999994</v>
          </cell>
        </row>
        <row r="1500">
          <cell r="A1500">
            <v>34716501</v>
          </cell>
          <cell r="F1500">
            <v>39.9953</v>
          </cell>
        </row>
        <row r="1501">
          <cell r="A1501">
            <v>34716700</v>
          </cell>
          <cell r="F1501">
            <v>39.964399999999998</v>
          </cell>
        </row>
        <row r="1502">
          <cell r="A1502">
            <v>34716901</v>
          </cell>
          <cell r="F1502">
            <v>40.023999999999994</v>
          </cell>
        </row>
        <row r="1503">
          <cell r="A1503">
            <v>34717301</v>
          </cell>
          <cell r="F1503">
            <v>40.698399999999999</v>
          </cell>
        </row>
        <row r="1504">
          <cell r="A1504">
            <v>34717501</v>
          </cell>
          <cell r="F1504">
            <v>39.9895</v>
          </cell>
        </row>
        <row r="1505">
          <cell r="A1505">
            <v>34718001</v>
          </cell>
          <cell r="F1505">
            <v>40.0199</v>
          </cell>
        </row>
        <row r="1506">
          <cell r="A1506">
            <v>34718400</v>
          </cell>
          <cell r="F1506">
            <v>40.003999999999998</v>
          </cell>
        </row>
        <row r="1507">
          <cell r="A1507">
            <v>34718601</v>
          </cell>
          <cell r="F1507">
            <v>39.976500000000001</v>
          </cell>
        </row>
        <row r="1508">
          <cell r="A1508">
            <v>34718700</v>
          </cell>
          <cell r="F1508">
            <v>40.040399999999998</v>
          </cell>
        </row>
        <row r="1509">
          <cell r="A1509">
            <v>34718901</v>
          </cell>
          <cell r="F1509">
            <v>40.0364</v>
          </cell>
        </row>
        <row r="1510">
          <cell r="A1510">
            <v>34719201</v>
          </cell>
          <cell r="F1510">
            <v>39.966500000000003</v>
          </cell>
        </row>
        <row r="1511">
          <cell r="A1511">
            <v>34719501</v>
          </cell>
          <cell r="F1511">
            <v>39.974400000000003</v>
          </cell>
        </row>
        <row r="1512">
          <cell r="A1512">
            <v>34719601</v>
          </cell>
          <cell r="F1512">
            <v>39.991400000000006</v>
          </cell>
        </row>
        <row r="1513">
          <cell r="A1513">
            <v>34719801</v>
          </cell>
          <cell r="F1513">
            <v>39.994199999999999</v>
          </cell>
        </row>
        <row r="1514">
          <cell r="A1514">
            <v>34720001</v>
          </cell>
          <cell r="F1514">
            <v>39.9773</v>
          </cell>
        </row>
        <row r="1515">
          <cell r="A1515">
            <v>34720201</v>
          </cell>
          <cell r="F1515">
            <v>40.065200000000004</v>
          </cell>
        </row>
        <row r="1516">
          <cell r="A1516">
            <v>34720501</v>
          </cell>
          <cell r="F1516">
            <v>40.011600000000001</v>
          </cell>
        </row>
        <row r="1517">
          <cell r="A1517">
            <v>34721001</v>
          </cell>
          <cell r="F1517">
            <v>40.028099999999995</v>
          </cell>
        </row>
        <row r="1518">
          <cell r="A1518">
            <v>34721601</v>
          </cell>
          <cell r="F1518">
            <v>40.001399999999997</v>
          </cell>
        </row>
        <row r="1519">
          <cell r="A1519">
            <v>34721900</v>
          </cell>
          <cell r="F1519">
            <v>40.024999999999999</v>
          </cell>
        </row>
        <row r="1520">
          <cell r="A1520">
            <v>34721903</v>
          </cell>
          <cell r="F1520">
            <v>40.002000000000002</v>
          </cell>
        </row>
        <row r="1521">
          <cell r="A1521">
            <v>34722501</v>
          </cell>
          <cell r="F1521">
            <v>40.016200000000005</v>
          </cell>
        </row>
        <row r="1522">
          <cell r="A1522">
            <v>34722701</v>
          </cell>
          <cell r="F1522">
            <v>39.878900000000002</v>
          </cell>
        </row>
        <row r="1523">
          <cell r="A1523">
            <v>34723101</v>
          </cell>
          <cell r="F1523">
            <v>39.883200000000002</v>
          </cell>
        </row>
        <row r="1524">
          <cell r="A1524">
            <v>34723201</v>
          </cell>
          <cell r="F1524">
            <v>39.963499999999996</v>
          </cell>
        </row>
        <row r="1525">
          <cell r="A1525">
            <v>34723401</v>
          </cell>
          <cell r="F1525">
            <v>39.976900000000001</v>
          </cell>
        </row>
        <row r="1526">
          <cell r="A1526">
            <v>34723501</v>
          </cell>
          <cell r="F1526">
            <v>40.002500000000005</v>
          </cell>
        </row>
        <row r="1527">
          <cell r="A1527">
            <v>34723900</v>
          </cell>
          <cell r="F1527">
            <v>40.022500000000001</v>
          </cell>
        </row>
        <row r="1528">
          <cell r="A1528">
            <v>34723903</v>
          </cell>
          <cell r="F1528">
            <v>40.011299999999999</v>
          </cell>
        </row>
        <row r="1529">
          <cell r="A1529">
            <v>34724001</v>
          </cell>
          <cell r="F1529">
            <v>39.985900000000001</v>
          </cell>
        </row>
        <row r="1530">
          <cell r="A1530">
            <v>34724301</v>
          </cell>
          <cell r="F1530">
            <v>40.0349</v>
          </cell>
        </row>
        <row r="1531">
          <cell r="A1531">
            <v>34725100</v>
          </cell>
          <cell r="F1531">
            <v>40.034199999999998</v>
          </cell>
        </row>
        <row r="1532">
          <cell r="A1532">
            <v>34725901</v>
          </cell>
          <cell r="F1532">
            <v>40.002500000000005</v>
          </cell>
        </row>
        <row r="1533">
          <cell r="A1533">
            <v>34726201</v>
          </cell>
          <cell r="F1533">
            <v>40.023999999999994</v>
          </cell>
        </row>
        <row r="1534">
          <cell r="A1534">
            <v>34726400</v>
          </cell>
          <cell r="F1534">
            <v>40.0169</v>
          </cell>
        </row>
        <row r="1535">
          <cell r="A1535">
            <v>34726701</v>
          </cell>
          <cell r="F1535">
            <v>39.997799999999998</v>
          </cell>
        </row>
        <row r="1536">
          <cell r="A1536">
            <v>34727001</v>
          </cell>
          <cell r="F1536">
            <v>39.961200000000005</v>
          </cell>
        </row>
        <row r="1537">
          <cell r="A1537">
            <v>34727101</v>
          </cell>
          <cell r="F1537">
            <v>39.964199999999998</v>
          </cell>
        </row>
        <row r="1538">
          <cell r="A1538">
            <v>34727301</v>
          </cell>
          <cell r="F1538">
            <v>40.025400000000005</v>
          </cell>
        </row>
        <row r="1539">
          <cell r="A1539">
            <v>34727400</v>
          </cell>
          <cell r="F1539">
            <v>39.974699999999999</v>
          </cell>
        </row>
        <row r="1540">
          <cell r="A1540">
            <v>34727402</v>
          </cell>
          <cell r="F1540">
            <v>39.980200000000004</v>
          </cell>
        </row>
        <row r="1541">
          <cell r="A1541">
            <v>34727501</v>
          </cell>
          <cell r="F1541">
            <v>39.973300000000002</v>
          </cell>
        </row>
        <row r="1542">
          <cell r="A1542">
            <v>34727701</v>
          </cell>
          <cell r="F1542">
            <v>40.016300000000001</v>
          </cell>
        </row>
        <row r="1543">
          <cell r="A1543">
            <v>34728000</v>
          </cell>
          <cell r="F1543">
            <v>40.002099999999999</v>
          </cell>
        </row>
        <row r="1544">
          <cell r="A1544">
            <v>34728401</v>
          </cell>
          <cell r="F1544">
            <v>39.988099999999996</v>
          </cell>
        </row>
        <row r="1545">
          <cell r="A1545">
            <v>34728501</v>
          </cell>
          <cell r="F1545">
            <v>39.972999999999999</v>
          </cell>
        </row>
        <row r="1546">
          <cell r="A1546">
            <v>34728601</v>
          </cell>
          <cell r="F1546">
            <v>39.9041</v>
          </cell>
        </row>
        <row r="1547">
          <cell r="A1547">
            <v>34728700</v>
          </cell>
          <cell r="F1547">
            <v>40.020899999999997</v>
          </cell>
        </row>
        <row r="1548">
          <cell r="A1548">
            <v>34728801</v>
          </cell>
          <cell r="F1548">
            <v>40.027000000000001</v>
          </cell>
        </row>
        <row r="1549">
          <cell r="A1549">
            <v>34728901</v>
          </cell>
          <cell r="F1549">
            <v>40.033200000000001</v>
          </cell>
        </row>
        <row r="1550">
          <cell r="A1550">
            <v>34729000</v>
          </cell>
          <cell r="F1550">
            <v>39.340199999999996</v>
          </cell>
        </row>
        <row r="1551">
          <cell r="A1551">
            <v>34729002</v>
          </cell>
          <cell r="F1551">
            <v>39.901299999999999</v>
          </cell>
        </row>
        <row r="1552">
          <cell r="A1552">
            <v>34729101</v>
          </cell>
          <cell r="F1552">
            <v>40.018499999999996</v>
          </cell>
        </row>
        <row r="1553">
          <cell r="A1553">
            <v>34729201</v>
          </cell>
          <cell r="F1553">
            <v>40.045400000000001</v>
          </cell>
        </row>
        <row r="1554">
          <cell r="A1554">
            <v>34729301</v>
          </cell>
          <cell r="F1554">
            <v>40.0306</v>
          </cell>
        </row>
        <row r="1555">
          <cell r="A1555">
            <v>34729401</v>
          </cell>
          <cell r="F1555">
            <v>39.875300000000003</v>
          </cell>
        </row>
        <row r="1556">
          <cell r="A1556">
            <v>34729601</v>
          </cell>
          <cell r="F1556">
            <v>39.905900000000003</v>
          </cell>
        </row>
        <row r="1557">
          <cell r="A1557">
            <v>34729801</v>
          </cell>
          <cell r="F1557">
            <v>40.056199999999997</v>
          </cell>
        </row>
        <row r="1558">
          <cell r="A1558">
            <v>34729901</v>
          </cell>
          <cell r="F1558">
            <v>40.027699999999996</v>
          </cell>
        </row>
        <row r="1559">
          <cell r="A1559">
            <v>34730501</v>
          </cell>
          <cell r="F1559">
            <v>40.032800000000002</v>
          </cell>
        </row>
        <row r="1560">
          <cell r="A1560">
            <v>34730701</v>
          </cell>
          <cell r="F1560">
            <v>39.9009</v>
          </cell>
        </row>
        <row r="1561">
          <cell r="A1561">
            <v>34730901</v>
          </cell>
          <cell r="F1561">
            <v>39.880400000000002</v>
          </cell>
        </row>
        <row r="1562">
          <cell r="A1562">
            <v>34731101</v>
          </cell>
          <cell r="F1562">
            <v>39.899799999999999</v>
          </cell>
        </row>
        <row r="1563">
          <cell r="A1563">
            <v>34731102</v>
          </cell>
          <cell r="F1563">
            <v>39.9009</v>
          </cell>
        </row>
        <row r="1564">
          <cell r="A1564">
            <v>34731701</v>
          </cell>
          <cell r="F1564">
            <v>40.020299999999999</v>
          </cell>
        </row>
        <row r="1565">
          <cell r="A1565">
            <v>34733501</v>
          </cell>
          <cell r="F1565">
            <v>40.021900000000002</v>
          </cell>
        </row>
        <row r="1566">
          <cell r="A1566">
            <v>34734301</v>
          </cell>
          <cell r="F1566">
            <v>40.022199999999998</v>
          </cell>
        </row>
        <row r="1567">
          <cell r="A1567">
            <v>34735301</v>
          </cell>
          <cell r="F1567">
            <v>40.023499999999999</v>
          </cell>
        </row>
        <row r="1568">
          <cell r="A1568">
            <v>34735901</v>
          </cell>
          <cell r="F1568">
            <v>40.024499999999996</v>
          </cell>
        </row>
        <row r="1569">
          <cell r="A1569">
            <v>34736301</v>
          </cell>
          <cell r="F1569">
            <v>40.028800000000004</v>
          </cell>
        </row>
        <row r="1570">
          <cell r="A1570">
            <v>34736801</v>
          </cell>
          <cell r="F1570">
            <v>40.023400000000002</v>
          </cell>
        </row>
        <row r="1571">
          <cell r="A1571">
            <v>34737501</v>
          </cell>
          <cell r="F1571">
            <v>40.0274</v>
          </cell>
        </row>
        <row r="1572">
          <cell r="A1572">
            <v>34737901</v>
          </cell>
          <cell r="F1572">
            <v>40.027100000000004</v>
          </cell>
        </row>
        <row r="1573">
          <cell r="A1573">
            <v>34739401</v>
          </cell>
          <cell r="F1573">
            <v>40.018100000000004</v>
          </cell>
        </row>
        <row r="1574">
          <cell r="A1574">
            <v>34740201</v>
          </cell>
          <cell r="F1574">
            <v>39.999100000000006</v>
          </cell>
        </row>
        <row r="1575">
          <cell r="A1575">
            <v>34740401</v>
          </cell>
          <cell r="F1575">
            <v>40.052599999999998</v>
          </cell>
        </row>
        <row r="1576">
          <cell r="A1576">
            <v>34740501</v>
          </cell>
          <cell r="F1576">
            <v>40.022000000000006</v>
          </cell>
        </row>
        <row r="1577">
          <cell r="A1577">
            <v>34740701</v>
          </cell>
          <cell r="F1577">
            <v>39.982700000000001</v>
          </cell>
        </row>
        <row r="1578">
          <cell r="A1578">
            <v>34740800</v>
          </cell>
          <cell r="F1578">
            <v>40.008600000000001</v>
          </cell>
        </row>
        <row r="1579">
          <cell r="A1579">
            <v>34740901</v>
          </cell>
          <cell r="F1579">
            <v>40.046500000000002</v>
          </cell>
        </row>
        <row r="1580">
          <cell r="A1580">
            <v>34741001</v>
          </cell>
          <cell r="F1580">
            <v>39.874200000000002</v>
          </cell>
        </row>
        <row r="1581">
          <cell r="A1581">
            <v>34741101</v>
          </cell>
          <cell r="F1581">
            <v>40.032800000000002</v>
          </cell>
        </row>
        <row r="1582">
          <cell r="A1582">
            <v>34741201</v>
          </cell>
          <cell r="F1582">
            <v>39.874600000000001</v>
          </cell>
        </row>
        <row r="1583">
          <cell r="A1583">
            <v>34741301</v>
          </cell>
          <cell r="F1583">
            <v>39.880699999999997</v>
          </cell>
        </row>
        <row r="1584">
          <cell r="A1584">
            <v>34741501</v>
          </cell>
          <cell r="F1584">
            <v>40.029299999999999</v>
          </cell>
        </row>
        <row r="1585">
          <cell r="A1585">
            <v>34741601</v>
          </cell>
          <cell r="F1585">
            <v>40.024299999999997</v>
          </cell>
        </row>
        <row r="1586">
          <cell r="A1586">
            <v>34741701</v>
          </cell>
          <cell r="F1586">
            <v>40.050799999999995</v>
          </cell>
        </row>
        <row r="1587">
          <cell r="A1587">
            <v>34741801</v>
          </cell>
          <cell r="F1587">
            <v>40.008099999999999</v>
          </cell>
        </row>
        <row r="1588">
          <cell r="A1588">
            <v>34742001</v>
          </cell>
          <cell r="F1588">
            <v>40.027000000000001</v>
          </cell>
        </row>
        <row r="1589">
          <cell r="A1589">
            <v>34742500</v>
          </cell>
          <cell r="F1589">
            <v>40.057700000000004</v>
          </cell>
        </row>
        <row r="1590">
          <cell r="A1590">
            <v>34742601</v>
          </cell>
          <cell r="F1590">
            <v>39.868500000000004</v>
          </cell>
        </row>
        <row r="1591">
          <cell r="A1591">
            <v>34742701</v>
          </cell>
          <cell r="F1591">
            <v>39.875300000000003</v>
          </cell>
        </row>
        <row r="1592">
          <cell r="A1592">
            <v>34742901</v>
          </cell>
          <cell r="F1592">
            <v>39.8551</v>
          </cell>
        </row>
        <row r="1593">
          <cell r="A1593">
            <v>34743001</v>
          </cell>
          <cell r="F1593">
            <v>40.022099999999995</v>
          </cell>
        </row>
        <row r="1594">
          <cell r="A1594">
            <v>34743301</v>
          </cell>
          <cell r="F1594">
            <v>40.0411</v>
          </cell>
        </row>
        <row r="1595">
          <cell r="A1595">
            <v>34743401</v>
          </cell>
          <cell r="F1595">
            <v>40.036000000000001</v>
          </cell>
        </row>
        <row r="1596">
          <cell r="A1596">
            <v>34743601</v>
          </cell>
          <cell r="F1596">
            <v>40.037799999999997</v>
          </cell>
        </row>
        <row r="1597">
          <cell r="A1597">
            <v>34743701</v>
          </cell>
          <cell r="F1597">
            <v>40.035699999999999</v>
          </cell>
        </row>
        <row r="1598">
          <cell r="A1598">
            <v>34743901</v>
          </cell>
          <cell r="F1598">
            <v>40.012300000000003</v>
          </cell>
        </row>
        <row r="1599">
          <cell r="A1599">
            <v>34744000</v>
          </cell>
          <cell r="F1599">
            <v>39.8123</v>
          </cell>
        </row>
        <row r="1600">
          <cell r="A1600">
            <v>34744101</v>
          </cell>
          <cell r="F1600">
            <v>40.028099999999995</v>
          </cell>
        </row>
        <row r="1601">
          <cell r="A1601">
            <v>34744201</v>
          </cell>
          <cell r="F1601">
            <v>40.042899999999996</v>
          </cell>
        </row>
        <row r="1602">
          <cell r="A1602">
            <v>34744301</v>
          </cell>
          <cell r="F1602">
            <v>39.874200000000002</v>
          </cell>
        </row>
        <row r="1603">
          <cell r="A1603">
            <v>34744401</v>
          </cell>
          <cell r="F1603">
            <v>40.046500000000002</v>
          </cell>
        </row>
        <row r="1604">
          <cell r="A1604">
            <v>34744501</v>
          </cell>
          <cell r="F1604">
            <v>40.029000000000003</v>
          </cell>
        </row>
        <row r="1605">
          <cell r="A1605">
            <v>34744600</v>
          </cell>
          <cell r="F1605">
            <v>40.018499999999996</v>
          </cell>
        </row>
        <row r="1606">
          <cell r="A1606">
            <v>34744901</v>
          </cell>
          <cell r="F1606">
            <v>40.010200000000005</v>
          </cell>
        </row>
        <row r="1607">
          <cell r="A1607">
            <v>34745103</v>
          </cell>
          <cell r="F1607">
            <v>40.049700000000001</v>
          </cell>
        </row>
        <row r="1608">
          <cell r="A1608">
            <v>34745201</v>
          </cell>
          <cell r="F1608">
            <v>39.970199999999998</v>
          </cell>
        </row>
        <row r="1609">
          <cell r="A1609">
            <v>34745202</v>
          </cell>
          <cell r="F1609">
            <v>40.023899999999998</v>
          </cell>
        </row>
        <row r="1610">
          <cell r="A1610">
            <v>34745401</v>
          </cell>
          <cell r="F1610">
            <v>40.0169</v>
          </cell>
        </row>
        <row r="1611">
          <cell r="A1611">
            <v>34745701</v>
          </cell>
          <cell r="F1611">
            <v>40.006700000000002</v>
          </cell>
        </row>
        <row r="1612">
          <cell r="A1612">
            <v>34745801</v>
          </cell>
          <cell r="F1612">
            <v>39.845400000000005</v>
          </cell>
        </row>
        <row r="1613">
          <cell r="A1613">
            <v>34746001</v>
          </cell>
          <cell r="F1613">
            <v>40.046100000000003</v>
          </cell>
        </row>
        <row r="1614">
          <cell r="A1614">
            <v>34746201</v>
          </cell>
          <cell r="F1614">
            <v>40.008700000000005</v>
          </cell>
        </row>
        <row r="1615">
          <cell r="A1615">
            <v>34746601</v>
          </cell>
          <cell r="F1615">
            <v>40.045400000000001</v>
          </cell>
        </row>
        <row r="1616">
          <cell r="A1616">
            <v>34746701</v>
          </cell>
          <cell r="F1616">
            <v>40.047899999999998</v>
          </cell>
        </row>
        <row r="1617">
          <cell r="A1617">
            <v>34746801</v>
          </cell>
          <cell r="F1617">
            <v>40.015099999999997</v>
          </cell>
        </row>
        <row r="1618">
          <cell r="A1618">
            <v>34746901</v>
          </cell>
          <cell r="F1618">
            <v>40.044999999999995</v>
          </cell>
        </row>
        <row r="1619">
          <cell r="A1619">
            <v>34747101</v>
          </cell>
          <cell r="F1619">
            <v>39.854100000000003</v>
          </cell>
        </row>
        <row r="1620">
          <cell r="A1620">
            <v>34747201</v>
          </cell>
          <cell r="F1620">
            <v>40.048599999999993</v>
          </cell>
        </row>
        <row r="1621">
          <cell r="A1621">
            <v>34747301</v>
          </cell>
          <cell r="F1621">
            <v>40.035699999999999</v>
          </cell>
        </row>
        <row r="1622">
          <cell r="A1622">
            <v>34747401</v>
          </cell>
          <cell r="F1622">
            <v>40.044700000000006</v>
          </cell>
        </row>
        <row r="1623">
          <cell r="A1623">
            <v>34748301</v>
          </cell>
          <cell r="F1623">
            <v>40.042899999999996</v>
          </cell>
        </row>
        <row r="1624">
          <cell r="A1624">
            <v>34748501</v>
          </cell>
          <cell r="F1624">
            <v>39.956199999999995</v>
          </cell>
        </row>
        <row r="1625">
          <cell r="A1625">
            <v>34748801</v>
          </cell>
          <cell r="F1625">
            <v>40.024999999999999</v>
          </cell>
        </row>
        <row r="1626">
          <cell r="A1626">
            <v>34749101</v>
          </cell>
          <cell r="F1626">
            <v>40.029500000000006</v>
          </cell>
        </row>
        <row r="1627">
          <cell r="A1627">
            <v>34749201</v>
          </cell>
          <cell r="F1627">
            <v>40.022299999999994</v>
          </cell>
        </row>
        <row r="1628">
          <cell r="A1628">
            <v>34749401</v>
          </cell>
          <cell r="F1628">
            <v>40.027699999999996</v>
          </cell>
        </row>
        <row r="1629">
          <cell r="A1629">
            <v>34749601</v>
          </cell>
          <cell r="F1629">
            <v>40.046100000000003</v>
          </cell>
        </row>
        <row r="1630">
          <cell r="A1630">
            <v>34749801</v>
          </cell>
          <cell r="F1630">
            <v>40.050799999999995</v>
          </cell>
        </row>
        <row r="1631">
          <cell r="A1631">
            <v>34749901</v>
          </cell>
          <cell r="F1631">
            <v>40.034599999999998</v>
          </cell>
        </row>
        <row r="1632">
          <cell r="A1632">
            <v>34750800</v>
          </cell>
          <cell r="F1632">
            <v>39.828800000000001</v>
          </cell>
        </row>
        <row r="1633">
          <cell r="A1633">
            <v>34750901</v>
          </cell>
          <cell r="F1633">
            <v>40.020099999999999</v>
          </cell>
        </row>
        <row r="1634">
          <cell r="A1634">
            <v>34751001</v>
          </cell>
          <cell r="F1634">
            <v>39.394500000000001</v>
          </cell>
        </row>
        <row r="1635">
          <cell r="A1635">
            <v>34751101</v>
          </cell>
          <cell r="F1635">
            <v>39.774099999999997</v>
          </cell>
        </row>
        <row r="1636">
          <cell r="A1636">
            <v>34751201</v>
          </cell>
          <cell r="F1636">
            <v>39.809700000000007</v>
          </cell>
        </row>
        <row r="1637">
          <cell r="A1637">
            <v>34751301</v>
          </cell>
          <cell r="F1637">
            <v>39.804699999999997</v>
          </cell>
        </row>
        <row r="1638">
          <cell r="A1638">
            <v>34751401</v>
          </cell>
          <cell r="F1638">
            <v>40.0105</v>
          </cell>
        </row>
        <row r="1639">
          <cell r="A1639">
            <v>34751500</v>
          </cell>
          <cell r="F1639">
            <v>39.496200000000002</v>
          </cell>
        </row>
        <row r="1640">
          <cell r="A1640">
            <v>34752101</v>
          </cell>
          <cell r="F1640">
            <v>37.641099999999994</v>
          </cell>
        </row>
        <row r="1641">
          <cell r="A1641">
            <v>34752301</v>
          </cell>
          <cell r="F1641">
            <v>37.6113</v>
          </cell>
        </row>
        <row r="1642">
          <cell r="A1642">
            <v>34752401</v>
          </cell>
          <cell r="F1642">
            <v>40.01</v>
          </cell>
        </row>
        <row r="1643">
          <cell r="A1643">
            <v>34752501</v>
          </cell>
          <cell r="F1643">
            <v>37.612499999999997</v>
          </cell>
        </row>
        <row r="1644">
          <cell r="A1644">
            <v>34752601</v>
          </cell>
          <cell r="F1644">
            <v>40.002200000000002</v>
          </cell>
        </row>
        <row r="1645">
          <cell r="A1645">
            <v>34752901</v>
          </cell>
          <cell r="F1645">
            <v>39.717099999999995</v>
          </cell>
        </row>
        <row r="1646">
          <cell r="A1646">
            <v>34753201</v>
          </cell>
          <cell r="F1646">
            <v>40.010999999999996</v>
          </cell>
        </row>
        <row r="1647">
          <cell r="A1647">
            <v>34753401</v>
          </cell>
          <cell r="F1647">
            <v>40.0533</v>
          </cell>
        </row>
        <row r="1648">
          <cell r="A1648">
            <v>34753501</v>
          </cell>
          <cell r="F1648">
            <v>40.042899999999996</v>
          </cell>
        </row>
        <row r="1649">
          <cell r="A1649">
            <v>34753601</v>
          </cell>
          <cell r="F1649">
            <v>40.018299999999996</v>
          </cell>
        </row>
        <row r="1650">
          <cell r="A1650">
            <v>34753901</v>
          </cell>
          <cell r="F1650">
            <v>39.962900000000005</v>
          </cell>
        </row>
        <row r="1651">
          <cell r="A1651">
            <v>34754001</v>
          </cell>
          <cell r="F1651">
            <v>37.611600000000003</v>
          </cell>
        </row>
        <row r="1652">
          <cell r="A1652">
            <v>34754101</v>
          </cell>
          <cell r="F1652">
            <v>37.612000000000002</v>
          </cell>
        </row>
        <row r="1653">
          <cell r="A1653">
            <v>34754201</v>
          </cell>
          <cell r="F1653">
            <v>37.646100000000004</v>
          </cell>
        </row>
        <row r="1654">
          <cell r="A1654">
            <v>34754401</v>
          </cell>
          <cell r="F1654">
            <v>39.996299999999998</v>
          </cell>
        </row>
        <row r="1655">
          <cell r="A1655">
            <v>34754601</v>
          </cell>
          <cell r="F1655">
            <v>37.612899999999996</v>
          </cell>
        </row>
        <row r="1656">
          <cell r="A1656">
            <v>34755001</v>
          </cell>
          <cell r="F1656">
            <v>39.779500000000006</v>
          </cell>
        </row>
        <row r="1657">
          <cell r="A1657">
            <v>34755101</v>
          </cell>
          <cell r="F1657">
            <v>39.995799999999996</v>
          </cell>
        </row>
        <row r="1658">
          <cell r="A1658">
            <v>34755201</v>
          </cell>
          <cell r="F1658">
            <v>37.612200000000001</v>
          </cell>
        </row>
        <row r="1659">
          <cell r="A1659">
            <v>34755401</v>
          </cell>
          <cell r="F1659">
            <v>40.183900000000001</v>
          </cell>
        </row>
        <row r="1660">
          <cell r="A1660">
            <v>34755501</v>
          </cell>
          <cell r="F1660">
            <v>39.8125</v>
          </cell>
        </row>
        <row r="1661">
          <cell r="A1661">
            <v>34755601</v>
          </cell>
          <cell r="F1661">
            <v>37.612200000000001</v>
          </cell>
        </row>
        <row r="1662">
          <cell r="A1662">
            <v>34755701</v>
          </cell>
          <cell r="F1662">
            <v>37.611600000000003</v>
          </cell>
        </row>
        <row r="1663">
          <cell r="A1663">
            <v>34755901</v>
          </cell>
          <cell r="F1663">
            <v>37.611600000000003</v>
          </cell>
        </row>
        <row r="1664">
          <cell r="A1664">
            <v>34756001</v>
          </cell>
          <cell r="F1664">
            <v>37.608000000000004</v>
          </cell>
        </row>
        <row r="1665">
          <cell r="A1665">
            <v>34756701</v>
          </cell>
          <cell r="F1665">
            <v>39.810400000000001</v>
          </cell>
        </row>
        <row r="1666">
          <cell r="A1666">
            <v>34756801</v>
          </cell>
          <cell r="F1666">
            <v>40.000900000000001</v>
          </cell>
        </row>
        <row r="1667">
          <cell r="A1667">
            <v>34757401</v>
          </cell>
          <cell r="F1667">
            <v>39.687199999999997</v>
          </cell>
        </row>
        <row r="1668">
          <cell r="A1668">
            <v>34757501</v>
          </cell>
          <cell r="F1668">
            <v>37.6083</v>
          </cell>
        </row>
        <row r="1669">
          <cell r="A1669">
            <v>34757601</v>
          </cell>
          <cell r="F1669">
            <v>40.010999999999996</v>
          </cell>
        </row>
        <row r="1670">
          <cell r="A1670">
            <v>34757701</v>
          </cell>
          <cell r="F1670">
            <v>40.153500000000001</v>
          </cell>
        </row>
        <row r="1671">
          <cell r="A1671">
            <v>34757901</v>
          </cell>
          <cell r="F1671">
            <v>40.017400000000002</v>
          </cell>
        </row>
        <row r="1672">
          <cell r="A1672">
            <v>34758001</v>
          </cell>
          <cell r="F1672">
            <v>37.612499999999997</v>
          </cell>
        </row>
        <row r="1673">
          <cell r="A1673">
            <v>34758101</v>
          </cell>
          <cell r="F1673">
            <v>37.608899999999998</v>
          </cell>
        </row>
        <row r="1674">
          <cell r="A1674">
            <v>34758301</v>
          </cell>
          <cell r="F1674">
            <v>37.6113</v>
          </cell>
        </row>
        <row r="1675">
          <cell r="A1675">
            <v>34758401</v>
          </cell>
          <cell r="F1675">
            <v>37.611800000000002</v>
          </cell>
        </row>
        <row r="1676">
          <cell r="A1676">
            <v>34758601</v>
          </cell>
          <cell r="F1676">
            <v>39.983400000000003</v>
          </cell>
        </row>
        <row r="1677">
          <cell r="A1677">
            <v>34758700</v>
          </cell>
          <cell r="F1677">
            <v>39.979800000000004</v>
          </cell>
        </row>
        <row r="1678">
          <cell r="A1678">
            <v>34759001</v>
          </cell>
          <cell r="F1678">
            <v>39.950499999999998</v>
          </cell>
        </row>
        <row r="1679">
          <cell r="A1679">
            <v>34759301</v>
          </cell>
          <cell r="F1679">
            <v>40.022799999999997</v>
          </cell>
        </row>
        <row r="1680">
          <cell r="A1680">
            <v>34759500</v>
          </cell>
          <cell r="F1680">
            <v>40.0411</v>
          </cell>
        </row>
        <row r="1681">
          <cell r="A1681">
            <v>34760601</v>
          </cell>
          <cell r="F1681">
            <v>39.9544</v>
          </cell>
        </row>
        <row r="1682">
          <cell r="A1682">
            <v>34760800</v>
          </cell>
          <cell r="F1682">
            <v>39.964399999999998</v>
          </cell>
        </row>
        <row r="1683">
          <cell r="A1683">
            <v>34761200</v>
          </cell>
          <cell r="F1683">
            <v>40.042500000000004</v>
          </cell>
        </row>
        <row r="1684">
          <cell r="A1684">
            <v>34761501</v>
          </cell>
          <cell r="F1684">
            <v>40.009599999999999</v>
          </cell>
        </row>
        <row r="1685">
          <cell r="A1685">
            <v>34762101</v>
          </cell>
          <cell r="F1685">
            <v>40.011900000000004</v>
          </cell>
        </row>
        <row r="1686">
          <cell r="A1686">
            <v>34762801</v>
          </cell>
          <cell r="F1686">
            <v>40.0501</v>
          </cell>
        </row>
        <row r="1687">
          <cell r="A1687">
            <v>34763400</v>
          </cell>
          <cell r="F1687">
            <v>39.9758</v>
          </cell>
        </row>
        <row r="1688">
          <cell r="A1688">
            <v>34763700</v>
          </cell>
          <cell r="F1688">
            <v>40.031700000000001</v>
          </cell>
        </row>
        <row r="1689">
          <cell r="A1689">
            <v>34764201</v>
          </cell>
          <cell r="F1689">
            <v>39.987099999999998</v>
          </cell>
        </row>
        <row r="1690">
          <cell r="A1690">
            <v>34764301</v>
          </cell>
          <cell r="F1690">
            <v>39.965599999999995</v>
          </cell>
        </row>
        <row r="1691">
          <cell r="A1691">
            <v>34765301</v>
          </cell>
          <cell r="F1691">
            <v>40.039299999999997</v>
          </cell>
        </row>
        <row r="1692">
          <cell r="A1692">
            <v>34765801</v>
          </cell>
          <cell r="F1692">
            <v>40.028399999999998</v>
          </cell>
        </row>
        <row r="1693">
          <cell r="A1693">
            <v>34765901</v>
          </cell>
          <cell r="F1693">
            <v>40.003999999999998</v>
          </cell>
        </row>
        <row r="1694">
          <cell r="A1694">
            <v>34767301</v>
          </cell>
          <cell r="F1694">
            <v>40.0396</v>
          </cell>
        </row>
        <row r="1695">
          <cell r="A1695">
            <v>34767901</v>
          </cell>
          <cell r="F1695">
            <v>39.811700000000002</v>
          </cell>
        </row>
        <row r="1696">
          <cell r="A1696">
            <v>34768001</v>
          </cell>
          <cell r="F1696">
            <v>40.138300000000001</v>
          </cell>
        </row>
        <row r="1697">
          <cell r="A1697">
            <v>34768101</v>
          </cell>
          <cell r="F1697">
            <v>40.136600000000001</v>
          </cell>
        </row>
        <row r="1698">
          <cell r="A1698">
            <v>34768201</v>
          </cell>
          <cell r="F1698">
            <v>39.824300000000001</v>
          </cell>
        </row>
        <row r="1699">
          <cell r="A1699">
            <v>34768301</v>
          </cell>
          <cell r="F1699">
            <v>39.823399999999999</v>
          </cell>
        </row>
        <row r="1700">
          <cell r="A1700">
            <v>34768401</v>
          </cell>
          <cell r="F1700">
            <v>40.042300000000004</v>
          </cell>
        </row>
        <row r="1701">
          <cell r="A1701">
            <v>34768500</v>
          </cell>
          <cell r="F1701">
            <v>39.749200000000002</v>
          </cell>
        </row>
        <row r="1702">
          <cell r="A1702">
            <v>34768601</v>
          </cell>
          <cell r="F1702">
            <v>40.183099999999996</v>
          </cell>
        </row>
        <row r="1703">
          <cell r="A1703">
            <v>34768602</v>
          </cell>
          <cell r="F1703">
            <v>40.160200000000003</v>
          </cell>
        </row>
        <row r="1704">
          <cell r="A1704">
            <v>34768801</v>
          </cell>
          <cell r="F1704">
            <v>40.137300000000003</v>
          </cell>
        </row>
        <row r="1705">
          <cell r="A1705">
            <v>34769101</v>
          </cell>
          <cell r="F1705">
            <v>40.143799999999999</v>
          </cell>
        </row>
        <row r="1706">
          <cell r="A1706">
            <v>34769102</v>
          </cell>
          <cell r="F1706">
            <v>40.150300000000001</v>
          </cell>
        </row>
        <row r="1707">
          <cell r="A1707">
            <v>34769201</v>
          </cell>
          <cell r="F1707">
            <v>40.145199999999996</v>
          </cell>
        </row>
        <row r="1708">
          <cell r="A1708">
            <v>34769401</v>
          </cell>
          <cell r="F1708">
            <v>40.183999999999997</v>
          </cell>
        </row>
        <row r="1709">
          <cell r="A1709">
            <v>34769501</v>
          </cell>
          <cell r="F1709">
            <v>39.777799999999999</v>
          </cell>
        </row>
        <row r="1710">
          <cell r="A1710">
            <v>34769701</v>
          </cell>
          <cell r="F1710">
            <v>37.648699999999998</v>
          </cell>
        </row>
        <row r="1711">
          <cell r="A1711">
            <v>34769801</v>
          </cell>
          <cell r="F1711">
            <v>40.144100000000002</v>
          </cell>
        </row>
        <row r="1712">
          <cell r="A1712">
            <v>34770001</v>
          </cell>
          <cell r="F1712">
            <v>40.174099999999996</v>
          </cell>
        </row>
        <row r="1713">
          <cell r="A1713">
            <v>34770201</v>
          </cell>
          <cell r="F1713">
            <v>39.811300000000003</v>
          </cell>
        </row>
        <row r="1714">
          <cell r="A1714">
            <v>34770401</v>
          </cell>
          <cell r="F1714">
            <v>39.722500000000004</v>
          </cell>
        </row>
        <row r="1715">
          <cell r="A1715">
            <v>34770601</v>
          </cell>
          <cell r="F1715">
            <v>39.820599999999999</v>
          </cell>
        </row>
        <row r="1716">
          <cell r="A1716">
            <v>34770701</v>
          </cell>
          <cell r="F1716">
            <v>40.156500000000001</v>
          </cell>
        </row>
        <row r="1717">
          <cell r="A1717">
            <v>34770901</v>
          </cell>
          <cell r="F1717">
            <v>40.134999999999998</v>
          </cell>
        </row>
        <row r="1718">
          <cell r="A1718">
            <v>34771001</v>
          </cell>
          <cell r="F1718">
            <v>40.150300000000001</v>
          </cell>
        </row>
        <row r="1719">
          <cell r="A1719">
            <v>34771101</v>
          </cell>
          <cell r="F1719">
            <v>40.1691</v>
          </cell>
        </row>
        <row r="1720">
          <cell r="A1720">
            <v>34771301</v>
          </cell>
          <cell r="F1720">
            <v>40.143900000000002</v>
          </cell>
        </row>
        <row r="1721">
          <cell r="A1721">
            <v>34771401</v>
          </cell>
          <cell r="F1721">
            <v>37.6357</v>
          </cell>
        </row>
        <row r="1722">
          <cell r="A1722">
            <v>34771501</v>
          </cell>
          <cell r="F1722">
            <v>40.153300000000002</v>
          </cell>
        </row>
        <row r="1723">
          <cell r="A1723">
            <v>34771601</v>
          </cell>
          <cell r="F1723">
            <v>40.258700000000005</v>
          </cell>
        </row>
        <row r="1724">
          <cell r="A1724">
            <v>34771801</v>
          </cell>
          <cell r="F1724">
            <v>40.1768</v>
          </cell>
        </row>
        <row r="1725">
          <cell r="A1725">
            <v>34771901</v>
          </cell>
          <cell r="F1725">
            <v>40.343900000000005</v>
          </cell>
        </row>
        <row r="1726">
          <cell r="A1726">
            <v>34772001</v>
          </cell>
          <cell r="F1726">
            <v>40.047899999999998</v>
          </cell>
        </row>
        <row r="1727">
          <cell r="A1727">
            <v>34772101</v>
          </cell>
          <cell r="F1727">
            <v>40.175000000000004</v>
          </cell>
        </row>
        <row r="1728">
          <cell r="A1728">
            <v>34772201</v>
          </cell>
          <cell r="F1728">
            <v>40.180199999999999</v>
          </cell>
        </row>
        <row r="1729">
          <cell r="A1729">
            <v>34772501</v>
          </cell>
          <cell r="F1729">
            <v>40.1462</v>
          </cell>
        </row>
        <row r="1730">
          <cell r="A1730">
            <v>34772601</v>
          </cell>
          <cell r="F1730">
            <v>39.826599999999999</v>
          </cell>
        </row>
        <row r="1731">
          <cell r="A1731">
            <v>34772701</v>
          </cell>
          <cell r="F1731">
            <v>40.152500000000003</v>
          </cell>
        </row>
        <row r="1732">
          <cell r="A1732">
            <v>34772901</v>
          </cell>
          <cell r="F1732">
            <v>37.650599999999997</v>
          </cell>
        </row>
        <row r="1733">
          <cell r="A1733">
            <v>34773001</v>
          </cell>
          <cell r="F1733">
            <v>40.1477</v>
          </cell>
        </row>
        <row r="1734">
          <cell r="A1734">
            <v>34773201</v>
          </cell>
          <cell r="F1734">
            <v>39.828700000000005</v>
          </cell>
        </row>
        <row r="1735">
          <cell r="A1735">
            <v>34773301</v>
          </cell>
          <cell r="F1735">
            <v>40.148400000000002</v>
          </cell>
        </row>
        <row r="1736">
          <cell r="A1736">
            <v>34773501</v>
          </cell>
          <cell r="F1736">
            <v>40.135999999999996</v>
          </cell>
        </row>
        <row r="1737">
          <cell r="A1737">
            <v>34773601</v>
          </cell>
          <cell r="F1737">
            <v>40.162199999999999</v>
          </cell>
        </row>
        <row r="1738">
          <cell r="A1738">
            <v>34773801</v>
          </cell>
          <cell r="F1738">
            <v>39.968600000000002</v>
          </cell>
        </row>
        <row r="1739">
          <cell r="A1739">
            <v>34773901</v>
          </cell>
          <cell r="F1739">
            <v>39.984499999999997</v>
          </cell>
        </row>
        <row r="1740">
          <cell r="A1740">
            <v>34774001</v>
          </cell>
          <cell r="F1740">
            <v>40.173000000000002</v>
          </cell>
        </row>
        <row r="1741">
          <cell r="A1741">
            <v>34774301</v>
          </cell>
          <cell r="F1741">
            <v>40.1402</v>
          </cell>
        </row>
        <row r="1742">
          <cell r="A1742">
            <v>34774401</v>
          </cell>
          <cell r="F1742">
            <v>39.768900000000002</v>
          </cell>
        </row>
        <row r="1743">
          <cell r="A1743">
            <v>34774701</v>
          </cell>
          <cell r="F1743">
            <v>40.1721</v>
          </cell>
        </row>
        <row r="1744">
          <cell r="A1744">
            <v>34774901</v>
          </cell>
          <cell r="F1744">
            <v>40.152000000000001</v>
          </cell>
        </row>
        <row r="1745">
          <cell r="A1745">
            <v>34775101</v>
          </cell>
          <cell r="F1745">
            <v>40.177900000000001</v>
          </cell>
        </row>
        <row r="1746">
          <cell r="A1746">
            <v>34775201</v>
          </cell>
          <cell r="F1746">
            <v>40.173000000000002</v>
          </cell>
        </row>
        <row r="1747">
          <cell r="A1747">
            <v>34775501</v>
          </cell>
          <cell r="F1747">
            <v>40.153700000000001</v>
          </cell>
        </row>
        <row r="1748">
          <cell r="A1748">
            <v>34775901</v>
          </cell>
          <cell r="F1748">
            <v>40.148000000000003</v>
          </cell>
        </row>
        <row r="1749">
          <cell r="A1749">
            <v>34776001</v>
          </cell>
          <cell r="F1749">
            <v>39.810099999999998</v>
          </cell>
        </row>
        <row r="1750">
          <cell r="A1750">
            <v>34776601</v>
          </cell>
          <cell r="F1750">
            <v>40.177699999999994</v>
          </cell>
        </row>
        <row r="1751">
          <cell r="A1751">
            <v>34776701</v>
          </cell>
          <cell r="F1751">
            <v>40.179000000000002</v>
          </cell>
        </row>
        <row r="1752">
          <cell r="A1752">
            <v>34776801</v>
          </cell>
          <cell r="F1752">
            <v>39.810400000000001</v>
          </cell>
        </row>
        <row r="1753">
          <cell r="A1753">
            <v>34776901</v>
          </cell>
          <cell r="F1753">
            <v>40.145800000000001</v>
          </cell>
        </row>
        <row r="1754">
          <cell r="A1754">
            <v>34777401</v>
          </cell>
          <cell r="F1754">
            <v>40.148099999999999</v>
          </cell>
        </row>
        <row r="1755">
          <cell r="A1755">
            <v>34777701</v>
          </cell>
          <cell r="F1755">
            <v>39.983800000000002</v>
          </cell>
        </row>
        <row r="1756">
          <cell r="A1756">
            <v>34778301</v>
          </cell>
          <cell r="F1756">
            <v>40.154200000000003</v>
          </cell>
        </row>
        <row r="1757">
          <cell r="A1757">
            <v>34778401</v>
          </cell>
          <cell r="F1757">
            <v>40.177900000000001</v>
          </cell>
        </row>
        <row r="1758">
          <cell r="A1758">
            <v>34778501</v>
          </cell>
          <cell r="F1758">
            <v>40.148700000000005</v>
          </cell>
        </row>
        <row r="1759">
          <cell r="A1759">
            <v>34778601</v>
          </cell>
          <cell r="F1759">
            <v>40.154799999999994</v>
          </cell>
        </row>
        <row r="1760">
          <cell r="A1760">
            <v>34779301</v>
          </cell>
          <cell r="F1760">
            <v>40.143499999999996</v>
          </cell>
        </row>
        <row r="1761">
          <cell r="A1761">
            <v>34779401</v>
          </cell>
          <cell r="F1761">
            <v>40.131</v>
          </cell>
        </row>
        <row r="1762">
          <cell r="A1762">
            <v>34779601</v>
          </cell>
          <cell r="F1762">
            <v>40.151199999999996</v>
          </cell>
        </row>
        <row r="1763">
          <cell r="A1763">
            <v>34780301</v>
          </cell>
          <cell r="F1763">
            <v>40.425999999999995</v>
          </cell>
        </row>
        <row r="1764">
          <cell r="A1764">
            <v>34780601</v>
          </cell>
          <cell r="F1764">
            <v>40.153199999999998</v>
          </cell>
        </row>
        <row r="1765">
          <cell r="A1765">
            <v>34780901</v>
          </cell>
          <cell r="F1765">
            <v>39.9895</v>
          </cell>
        </row>
        <row r="1766">
          <cell r="A1766">
            <v>34781000</v>
          </cell>
          <cell r="F1766">
            <v>40.080500000000001</v>
          </cell>
        </row>
        <row r="1767">
          <cell r="A1767">
            <v>34781301</v>
          </cell>
          <cell r="F1767">
            <v>40.148999999999994</v>
          </cell>
        </row>
        <row r="1768">
          <cell r="A1768">
            <v>34781401</v>
          </cell>
          <cell r="F1768">
            <v>40.147099999999995</v>
          </cell>
        </row>
        <row r="1769">
          <cell r="A1769">
            <v>34781801</v>
          </cell>
          <cell r="F1769">
            <v>40.072000000000003</v>
          </cell>
        </row>
        <row r="1770">
          <cell r="A1770">
            <v>34782901</v>
          </cell>
          <cell r="F1770">
            <v>40.167700000000004</v>
          </cell>
        </row>
        <row r="1771">
          <cell r="A1771">
            <v>34783001</v>
          </cell>
          <cell r="F1771">
            <v>39.973700000000001</v>
          </cell>
        </row>
        <row r="1772">
          <cell r="A1772">
            <v>34783301</v>
          </cell>
          <cell r="F1772">
            <v>39.957599999999999</v>
          </cell>
        </row>
        <row r="1773">
          <cell r="A1773">
            <v>34783901</v>
          </cell>
          <cell r="F1773">
            <v>40.167300000000004</v>
          </cell>
        </row>
        <row r="1774">
          <cell r="A1774">
            <v>34784201</v>
          </cell>
          <cell r="F1774">
            <v>40.145599999999995</v>
          </cell>
        </row>
        <row r="1775">
          <cell r="A1775">
            <v>34784601</v>
          </cell>
          <cell r="F1775">
            <v>40.193199999999997</v>
          </cell>
        </row>
        <row r="1776">
          <cell r="A1776">
            <v>34784800</v>
          </cell>
          <cell r="F1776">
            <v>39.983400000000003</v>
          </cell>
        </row>
        <row r="1777">
          <cell r="A1777">
            <v>34785901</v>
          </cell>
          <cell r="F1777">
            <v>40.150199999999998</v>
          </cell>
        </row>
        <row r="1778">
          <cell r="A1778">
            <v>34786301</v>
          </cell>
          <cell r="F1778">
            <v>39.962400000000002</v>
          </cell>
        </row>
        <row r="1779">
          <cell r="A1779">
            <v>34786901</v>
          </cell>
          <cell r="F1779">
            <v>40.157499999999999</v>
          </cell>
        </row>
        <row r="1780">
          <cell r="A1780">
            <v>34787101</v>
          </cell>
          <cell r="F1780">
            <v>40.145899999999997</v>
          </cell>
        </row>
        <row r="1781">
          <cell r="A1781">
            <v>34787201</v>
          </cell>
          <cell r="F1781">
            <v>40.155000000000001</v>
          </cell>
        </row>
        <row r="1782">
          <cell r="A1782">
            <v>34787401</v>
          </cell>
          <cell r="F1782">
            <v>39.987700000000004</v>
          </cell>
        </row>
        <row r="1783">
          <cell r="A1783">
            <v>34787501</v>
          </cell>
          <cell r="F1783">
            <v>39.984999999999999</v>
          </cell>
        </row>
        <row r="1784">
          <cell r="A1784">
            <v>34787901</v>
          </cell>
          <cell r="F1784">
            <v>40.1524</v>
          </cell>
        </row>
        <row r="1785">
          <cell r="A1785">
            <v>34788301</v>
          </cell>
          <cell r="F1785">
            <v>40.179299999999998</v>
          </cell>
        </row>
        <row r="1786">
          <cell r="A1786">
            <v>34788501</v>
          </cell>
          <cell r="F1786">
            <v>40.155200000000001</v>
          </cell>
        </row>
        <row r="1787">
          <cell r="A1787">
            <v>34788601</v>
          </cell>
          <cell r="F1787">
            <v>39.992800000000003</v>
          </cell>
        </row>
        <row r="1788">
          <cell r="A1788">
            <v>34789301</v>
          </cell>
          <cell r="F1788">
            <v>40.199400000000004</v>
          </cell>
        </row>
        <row r="1789">
          <cell r="A1789">
            <v>34789501</v>
          </cell>
          <cell r="F1789">
            <v>40.1691</v>
          </cell>
        </row>
        <row r="1790">
          <cell r="A1790">
            <v>34790401</v>
          </cell>
          <cell r="F1790">
            <v>39.968600000000002</v>
          </cell>
        </row>
        <row r="1791">
          <cell r="A1791">
            <v>34791001</v>
          </cell>
          <cell r="F1791">
            <v>40.172800000000002</v>
          </cell>
        </row>
        <row r="1792">
          <cell r="A1792">
            <v>34791200</v>
          </cell>
          <cell r="F1792">
            <v>40.019300000000001</v>
          </cell>
        </row>
        <row r="1793">
          <cell r="A1793">
            <v>34791301</v>
          </cell>
          <cell r="F1793">
            <v>40.148499999999999</v>
          </cell>
        </row>
        <row r="1794">
          <cell r="A1794">
            <v>34791601</v>
          </cell>
          <cell r="F1794">
            <v>40.157600000000002</v>
          </cell>
        </row>
        <row r="1795">
          <cell r="A1795">
            <v>34792101</v>
          </cell>
          <cell r="F1795">
            <v>40.18</v>
          </cell>
        </row>
        <row r="1796">
          <cell r="A1796">
            <v>34792600</v>
          </cell>
          <cell r="F1796">
            <v>39.954099999999997</v>
          </cell>
        </row>
        <row r="1797">
          <cell r="A1797">
            <v>34792701</v>
          </cell>
          <cell r="F1797">
            <v>44.8324</v>
          </cell>
        </row>
        <row r="1798">
          <cell r="A1798">
            <v>34793101</v>
          </cell>
          <cell r="F1798">
            <v>39.950499999999998</v>
          </cell>
        </row>
        <row r="1799">
          <cell r="A1799">
            <v>34793301</v>
          </cell>
          <cell r="F1799">
            <v>39.909700000000001</v>
          </cell>
        </row>
        <row r="1800">
          <cell r="A1800">
            <v>34793601</v>
          </cell>
          <cell r="F1800">
            <v>40.181799999999996</v>
          </cell>
        </row>
        <row r="1801">
          <cell r="A1801">
            <v>34793801</v>
          </cell>
          <cell r="F1801">
            <v>39.994199999999999</v>
          </cell>
        </row>
        <row r="1802">
          <cell r="A1802">
            <v>34794201</v>
          </cell>
          <cell r="F1802">
            <v>40.174199999999999</v>
          </cell>
        </row>
        <row r="1803">
          <cell r="A1803">
            <v>34794701</v>
          </cell>
          <cell r="F1803">
            <v>40.014099999999999</v>
          </cell>
        </row>
        <row r="1804">
          <cell r="A1804">
            <v>34795101</v>
          </cell>
          <cell r="F1804">
            <v>40.139499999999998</v>
          </cell>
        </row>
        <row r="1805">
          <cell r="A1805">
            <v>34795401</v>
          </cell>
          <cell r="F1805">
            <v>40.110199999999999</v>
          </cell>
        </row>
        <row r="1806">
          <cell r="A1806">
            <v>34795501</v>
          </cell>
          <cell r="F1806">
            <v>40.025199999999998</v>
          </cell>
        </row>
        <row r="1807">
          <cell r="A1807">
            <v>34795600</v>
          </cell>
          <cell r="F1807">
            <v>40.018699999999995</v>
          </cell>
        </row>
        <row r="1808">
          <cell r="A1808">
            <v>34796000</v>
          </cell>
          <cell r="F1808">
            <v>40.0274</v>
          </cell>
        </row>
        <row r="1809">
          <cell r="A1809">
            <v>34796301</v>
          </cell>
          <cell r="F1809">
            <v>39.872199999999999</v>
          </cell>
        </row>
        <row r="1810">
          <cell r="A1810">
            <v>34796701</v>
          </cell>
          <cell r="F1810">
            <v>39.816600000000001</v>
          </cell>
        </row>
        <row r="1811">
          <cell r="A1811">
            <v>34797201</v>
          </cell>
          <cell r="F1811">
            <v>40.028700000000001</v>
          </cell>
        </row>
        <row r="1812">
          <cell r="A1812">
            <v>34797401</v>
          </cell>
          <cell r="F1812">
            <v>40.029299999999999</v>
          </cell>
        </row>
        <row r="1813">
          <cell r="A1813">
            <v>34797701</v>
          </cell>
          <cell r="F1813">
            <v>40.029299999999999</v>
          </cell>
        </row>
        <row r="1814">
          <cell r="A1814">
            <v>34798501</v>
          </cell>
          <cell r="F1814">
            <v>40.0274</v>
          </cell>
        </row>
        <row r="1815">
          <cell r="A1815">
            <v>34799301</v>
          </cell>
          <cell r="F1815">
            <v>40.023700000000005</v>
          </cell>
        </row>
        <row r="1816">
          <cell r="A1816">
            <v>34799401</v>
          </cell>
          <cell r="F1816">
            <v>39.877800000000001</v>
          </cell>
        </row>
        <row r="1817">
          <cell r="A1817">
            <v>34799501</v>
          </cell>
          <cell r="F1817">
            <v>40.029799999999994</v>
          </cell>
        </row>
        <row r="1818">
          <cell r="A1818">
            <v>34799901</v>
          </cell>
          <cell r="F1818">
            <v>40.025199999999998</v>
          </cell>
        </row>
        <row r="1819">
          <cell r="A1819">
            <v>34800101</v>
          </cell>
          <cell r="F1819">
            <v>40.027200000000001</v>
          </cell>
        </row>
        <row r="1820">
          <cell r="A1820">
            <v>34800300</v>
          </cell>
          <cell r="F1820">
            <v>39.817999999999998</v>
          </cell>
        </row>
        <row r="1821">
          <cell r="A1821">
            <v>34800501</v>
          </cell>
          <cell r="F1821">
            <v>40.018000000000001</v>
          </cell>
        </row>
        <row r="1822">
          <cell r="A1822">
            <v>34800701</v>
          </cell>
          <cell r="F1822">
            <v>40.028500000000001</v>
          </cell>
        </row>
        <row r="1823">
          <cell r="A1823">
            <v>34800901</v>
          </cell>
          <cell r="F1823">
            <v>40.027600000000007</v>
          </cell>
        </row>
        <row r="1824">
          <cell r="A1824">
            <v>34801201</v>
          </cell>
          <cell r="F1824">
            <v>39.873899999999999</v>
          </cell>
        </row>
        <row r="1825">
          <cell r="A1825">
            <v>34801601</v>
          </cell>
          <cell r="F1825">
            <v>40.018100000000004</v>
          </cell>
        </row>
        <row r="1826">
          <cell r="A1826">
            <v>34801701</v>
          </cell>
          <cell r="F1826">
            <v>40.027999999999999</v>
          </cell>
        </row>
        <row r="1827">
          <cell r="A1827">
            <v>34801901</v>
          </cell>
          <cell r="F1827">
            <v>40.032499999999999</v>
          </cell>
        </row>
        <row r="1828">
          <cell r="A1828">
            <v>34802001</v>
          </cell>
          <cell r="F1828">
            <v>40.029200000000003</v>
          </cell>
        </row>
        <row r="1829">
          <cell r="A1829">
            <v>34802101</v>
          </cell>
          <cell r="F1829">
            <v>40.0261</v>
          </cell>
        </row>
        <row r="1830">
          <cell r="A1830">
            <v>34802301</v>
          </cell>
          <cell r="F1830">
            <v>40.0167</v>
          </cell>
        </row>
        <row r="1831">
          <cell r="A1831">
            <v>34802401</v>
          </cell>
          <cell r="F1831">
            <v>40.0319</v>
          </cell>
        </row>
        <row r="1832">
          <cell r="A1832">
            <v>34802501</v>
          </cell>
          <cell r="F1832">
            <v>40.028500000000001</v>
          </cell>
        </row>
        <row r="1833">
          <cell r="A1833">
            <v>34802601</v>
          </cell>
          <cell r="F1833">
            <v>39.875099999999996</v>
          </cell>
        </row>
        <row r="1834">
          <cell r="A1834">
            <v>34802701</v>
          </cell>
          <cell r="F1834">
            <v>39.878799999999998</v>
          </cell>
        </row>
        <row r="1835">
          <cell r="A1835">
            <v>34802801</v>
          </cell>
          <cell r="F1835">
            <v>39.874699999999997</v>
          </cell>
        </row>
        <row r="1836">
          <cell r="A1836">
            <v>34802901</v>
          </cell>
          <cell r="F1836">
            <v>40.036099999999998</v>
          </cell>
        </row>
        <row r="1837">
          <cell r="A1837">
            <v>34802902</v>
          </cell>
          <cell r="F1837">
            <v>40.029200000000003</v>
          </cell>
        </row>
        <row r="1838">
          <cell r="A1838">
            <v>34803401</v>
          </cell>
          <cell r="F1838">
            <v>40.025700000000001</v>
          </cell>
        </row>
        <row r="1839">
          <cell r="A1839">
            <v>34803802</v>
          </cell>
          <cell r="F1839">
            <v>40.057500000000005</v>
          </cell>
        </row>
        <row r="1840">
          <cell r="A1840">
            <v>34804001</v>
          </cell>
          <cell r="F1840">
            <v>40.023499999999999</v>
          </cell>
        </row>
        <row r="1841">
          <cell r="A1841">
            <v>34804101</v>
          </cell>
          <cell r="F1841">
            <v>39.879199999999997</v>
          </cell>
        </row>
        <row r="1842">
          <cell r="A1842">
            <v>34804901</v>
          </cell>
          <cell r="F1842">
            <v>39.877500000000005</v>
          </cell>
        </row>
        <row r="1843">
          <cell r="A1843">
            <v>34804902</v>
          </cell>
          <cell r="F1843">
            <v>39.872100000000003</v>
          </cell>
        </row>
        <row r="1844">
          <cell r="A1844">
            <v>34804903</v>
          </cell>
          <cell r="F1844">
            <v>39.866300000000003</v>
          </cell>
        </row>
        <row r="1845">
          <cell r="A1845">
            <v>34805200</v>
          </cell>
          <cell r="F1845">
            <v>40.0306</v>
          </cell>
        </row>
        <row r="1846">
          <cell r="A1846">
            <v>34805202</v>
          </cell>
          <cell r="F1846">
            <v>40.028099999999995</v>
          </cell>
        </row>
        <row r="1847">
          <cell r="A1847">
            <v>34805301</v>
          </cell>
          <cell r="F1847">
            <v>40.031499999999994</v>
          </cell>
        </row>
        <row r="1848">
          <cell r="A1848">
            <v>34806201</v>
          </cell>
          <cell r="F1848">
            <v>40.030499999999996</v>
          </cell>
        </row>
        <row r="1849">
          <cell r="A1849">
            <v>34806300</v>
          </cell>
          <cell r="F1849">
            <v>39.1175</v>
          </cell>
        </row>
        <row r="1850">
          <cell r="A1850">
            <v>34806601</v>
          </cell>
          <cell r="F1850">
            <v>39.881100000000004</v>
          </cell>
        </row>
        <row r="1851">
          <cell r="A1851">
            <v>34807901</v>
          </cell>
          <cell r="F1851">
            <v>39.221199999999996</v>
          </cell>
        </row>
        <row r="1852">
          <cell r="A1852">
            <v>34808301</v>
          </cell>
          <cell r="F1852">
            <v>39.146799999999999</v>
          </cell>
        </row>
        <row r="1853">
          <cell r="A1853">
            <v>34808700</v>
          </cell>
          <cell r="F1853">
            <v>39.167899999999996</v>
          </cell>
        </row>
        <row r="1854">
          <cell r="A1854">
            <v>34809201</v>
          </cell>
          <cell r="F1854">
            <v>38.5974</v>
          </cell>
        </row>
        <row r="1855">
          <cell r="A1855">
            <v>34809700</v>
          </cell>
          <cell r="F1855">
            <v>39.758200000000002</v>
          </cell>
        </row>
        <row r="1856">
          <cell r="A1856">
            <v>34809900</v>
          </cell>
          <cell r="F1856">
            <v>39.011499999999998</v>
          </cell>
        </row>
        <row r="1857">
          <cell r="A1857">
            <v>34809903</v>
          </cell>
          <cell r="F1857">
            <v>39.160000000000004</v>
          </cell>
        </row>
        <row r="1858">
          <cell r="A1858">
            <v>34810200</v>
          </cell>
          <cell r="F1858">
            <v>39.883600000000001</v>
          </cell>
        </row>
        <row r="1859">
          <cell r="A1859">
            <v>34810600</v>
          </cell>
          <cell r="F1859">
            <v>39.107999999999997</v>
          </cell>
        </row>
        <row r="1860">
          <cell r="A1860">
            <v>34811101</v>
          </cell>
          <cell r="F1860">
            <v>39.859899999999996</v>
          </cell>
        </row>
        <row r="1861">
          <cell r="A1861">
            <v>34811201</v>
          </cell>
          <cell r="F1861">
            <v>39.884700000000002</v>
          </cell>
        </row>
        <row r="1862">
          <cell r="A1862">
            <v>34811401</v>
          </cell>
          <cell r="F1862">
            <v>39.8919</v>
          </cell>
        </row>
        <row r="1863">
          <cell r="A1863">
            <v>34811801</v>
          </cell>
          <cell r="F1863">
            <v>39.884</v>
          </cell>
        </row>
        <row r="1864">
          <cell r="A1864">
            <v>34812000</v>
          </cell>
          <cell r="F1864">
            <v>39.888300000000001</v>
          </cell>
        </row>
        <row r="1865">
          <cell r="A1865">
            <v>34812401</v>
          </cell>
          <cell r="F1865">
            <v>39.874600000000001</v>
          </cell>
        </row>
        <row r="1866">
          <cell r="A1866">
            <v>34813001</v>
          </cell>
          <cell r="F1866">
            <v>39.886699999999998</v>
          </cell>
        </row>
        <row r="1867">
          <cell r="A1867">
            <v>34813002</v>
          </cell>
          <cell r="F1867">
            <v>39.870000000000005</v>
          </cell>
        </row>
        <row r="1868">
          <cell r="A1868">
            <v>34813101</v>
          </cell>
          <cell r="F1868">
            <v>39.892600000000002</v>
          </cell>
        </row>
        <row r="1869">
          <cell r="A1869">
            <v>34813201</v>
          </cell>
          <cell r="F1869">
            <v>39.876799999999996</v>
          </cell>
        </row>
        <row r="1870">
          <cell r="A1870">
            <v>34813400</v>
          </cell>
          <cell r="F1870">
            <v>39.824800000000003</v>
          </cell>
        </row>
        <row r="1871">
          <cell r="A1871">
            <v>34813601</v>
          </cell>
          <cell r="F1871">
            <v>39.8812</v>
          </cell>
        </row>
        <row r="1872">
          <cell r="A1872">
            <v>34813701</v>
          </cell>
          <cell r="F1872">
            <v>40.203999999999994</v>
          </cell>
        </row>
        <row r="1873">
          <cell r="A1873">
            <v>34813901</v>
          </cell>
          <cell r="F1873">
            <v>39.875</v>
          </cell>
        </row>
        <row r="1874">
          <cell r="A1874">
            <v>34814101</v>
          </cell>
          <cell r="F1874">
            <v>39.879400000000004</v>
          </cell>
        </row>
        <row r="1875">
          <cell r="A1875">
            <v>34814201</v>
          </cell>
          <cell r="F1875">
            <v>39.888300000000001</v>
          </cell>
        </row>
        <row r="1876">
          <cell r="A1876">
            <v>34814801</v>
          </cell>
          <cell r="F1876">
            <v>39.8872</v>
          </cell>
        </row>
        <row r="1877">
          <cell r="A1877">
            <v>34815101</v>
          </cell>
          <cell r="F1877">
            <v>39.878700000000002</v>
          </cell>
        </row>
        <row r="1878">
          <cell r="A1878">
            <v>34815201</v>
          </cell>
          <cell r="F1878">
            <v>39.824300000000001</v>
          </cell>
        </row>
        <row r="1879">
          <cell r="A1879">
            <v>34815601</v>
          </cell>
          <cell r="F1879">
            <v>39.927999999999997</v>
          </cell>
        </row>
        <row r="1880">
          <cell r="A1880">
            <v>34815801</v>
          </cell>
          <cell r="F1880">
            <v>39.886499999999998</v>
          </cell>
        </row>
        <row r="1881">
          <cell r="A1881">
            <v>34816001</v>
          </cell>
          <cell r="F1881">
            <v>39.974799999999995</v>
          </cell>
        </row>
        <row r="1882">
          <cell r="A1882">
            <v>34816301</v>
          </cell>
          <cell r="F1882">
            <v>39.8872</v>
          </cell>
        </row>
        <row r="1883">
          <cell r="A1883">
            <v>34817001</v>
          </cell>
          <cell r="F1883">
            <v>39.960500000000003</v>
          </cell>
        </row>
        <row r="1884">
          <cell r="A1884">
            <v>34817201</v>
          </cell>
          <cell r="F1884">
            <v>39.927599999999998</v>
          </cell>
        </row>
        <row r="1885">
          <cell r="A1885">
            <v>34817301</v>
          </cell>
          <cell r="F1885">
            <v>39.964700000000001</v>
          </cell>
        </row>
        <row r="1886">
          <cell r="A1886">
            <v>34817501</v>
          </cell>
          <cell r="F1886">
            <v>39.929299999999998</v>
          </cell>
        </row>
        <row r="1887">
          <cell r="A1887">
            <v>34817601</v>
          </cell>
          <cell r="F1887">
            <v>39.9572</v>
          </cell>
        </row>
        <row r="1888">
          <cell r="A1888">
            <v>34817702</v>
          </cell>
          <cell r="F1888">
            <v>39.8247</v>
          </cell>
        </row>
        <row r="1889">
          <cell r="A1889">
            <v>34818001</v>
          </cell>
          <cell r="F1889">
            <v>39.9315</v>
          </cell>
        </row>
        <row r="1890">
          <cell r="A1890">
            <v>34818201</v>
          </cell>
          <cell r="F1890">
            <v>39.824800000000003</v>
          </cell>
        </row>
        <row r="1891">
          <cell r="A1891">
            <v>34818301</v>
          </cell>
          <cell r="F1891">
            <v>39.974799999999995</v>
          </cell>
        </row>
        <row r="1892">
          <cell r="A1892">
            <v>34818302</v>
          </cell>
          <cell r="F1892">
            <v>39.955200000000005</v>
          </cell>
        </row>
        <row r="1893">
          <cell r="A1893">
            <v>34818601</v>
          </cell>
          <cell r="F1893">
            <v>39.9589</v>
          </cell>
        </row>
        <row r="1894">
          <cell r="A1894">
            <v>34818901</v>
          </cell>
          <cell r="F1894">
            <v>39.926400000000001</v>
          </cell>
        </row>
        <row r="1895">
          <cell r="A1895">
            <v>34819000</v>
          </cell>
          <cell r="F1895">
            <v>39.824600000000004</v>
          </cell>
        </row>
        <row r="1896">
          <cell r="A1896">
            <v>34819101</v>
          </cell>
          <cell r="F1896">
            <v>39.956899999999997</v>
          </cell>
        </row>
        <row r="1897">
          <cell r="A1897">
            <v>34819201</v>
          </cell>
          <cell r="F1897">
            <v>39.883400000000002</v>
          </cell>
        </row>
        <row r="1898">
          <cell r="A1898">
            <v>34819301</v>
          </cell>
          <cell r="F1898">
            <v>39.973500000000001</v>
          </cell>
        </row>
        <row r="1899">
          <cell r="A1899">
            <v>34819601</v>
          </cell>
          <cell r="F1899">
            <v>39.9741</v>
          </cell>
        </row>
        <row r="1900">
          <cell r="A1900">
            <v>34820101</v>
          </cell>
          <cell r="F1900">
            <v>39.904500000000006</v>
          </cell>
        </row>
        <row r="1901">
          <cell r="A1901">
            <v>34820201</v>
          </cell>
          <cell r="F1901">
            <v>39.956600000000002</v>
          </cell>
        </row>
        <row r="1902">
          <cell r="A1902">
            <v>34820401</v>
          </cell>
          <cell r="F1902">
            <v>39.931699999999999</v>
          </cell>
        </row>
        <row r="1903">
          <cell r="A1903">
            <v>34821301</v>
          </cell>
          <cell r="F1903">
            <v>39.639599999999994</v>
          </cell>
        </row>
        <row r="1904">
          <cell r="A1904">
            <v>34821401</v>
          </cell>
          <cell r="F1904">
            <v>39.973300000000002</v>
          </cell>
        </row>
        <row r="1905">
          <cell r="A1905">
            <v>34821601</v>
          </cell>
          <cell r="F1905">
            <v>39.925000000000004</v>
          </cell>
        </row>
        <row r="1906">
          <cell r="A1906">
            <v>34821701</v>
          </cell>
          <cell r="F1906">
            <v>39.9251</v>
          </cell>
        </row>
        <row r="1907">
          <cell r="A1907">
            <v>34822501</v>
          </cell>
          <cell r="F1907">
            <v>39.928400000000003</v>
          </cell>
        </row>
        <row r="1908">
          <cell r="A1908">
            <v>34823301</v>
          </cell>
          <cell r="F1908">
            <v>39.945300000000003</v>
          </cell>
        </row>
        <row r="1909">
          <cell r="A1909">
            <v>34823401</v>
          </cell>
          <cell r="F1909">
            <v>39.962499999999999</v>
          </cell>
        </row>
        <row r="1910">
          <cell r="A1910">
            <v>34823901</v>
          </cell>
          <cell r="F1910">
            <v>39.884</v>
          </cell>
        </row>
        <row r="1911">
          <cell r="A1911">
            <v>34824001</v>
          </cell>
          <cell r="F1911">
            <v>39.975099999999998</v>
          </cell>
        </row>
        <row r="1912">
          <cell r="A1912">
            <v>34824101</v>
          </cell>
          <cell r="F1912">
            <v>39.883299999999998</v>
          </cell>
        </row>
        <row r="1913">
          <cell r="A1913">
            <v>34824201</v>
          </cell>
          <cell r="F1913">
            <v>39.974899999999998</v>
          </cell>
        </row>
        <row r="1914">
          <cell r="A1914">
            <v>34824301</v>
          </cell>
          <cell r="F1914">
            <v>39.957599999999999</v>
          </cell>
        </row>
        <row r="1915">
          <cell r="A1915">
            <v>34824601</v>
          </cell>
          <cell r="F1915">
            <v>39.974500000000006</v>
          </cell>
        </row>
        <row r="1916">
          <cell r="A1916">
            <v>34824701</v>
          </cell>
          <cell r="F1916">
            <v>39.9739</v>
          </cell>
        </row>
        <row r="1917">
          <cell r="A1917">
            <v>34825101</v>
          </cell>
          <cell r="F1917">
            <v>39.886499999999998</v>
          </cell>
        </row>
        <row r="1918">
          <cell r="A1918">
            <v>34825400</v>
          </cell>
          <cell r="F1918">
            <v>39.967199999999998</v>
          </cell>
        </row>
        <row r="1919">
          <cell r="A1919">
            <v>34826301</v>
          </cell>
          <cell r="F1919">
            <v>40.010100000000001</v>
          </cell>
        </row>
        <row r="1920">
          <cell r="A1920">
            <v>34826701</v>
          </cell>
          <cell r="F1920">
            <v>40.051000000000002</v>
          </cell>
        </row>
        <row r="1921">
          <cell r="A1921">
            <v>34826901</v>
          </cell>
          <cell r="F1921">
            <v>40.009900000000002</v>
          </cell>
        </row>
        <row r="1922">
          <cell r="A1922">
            <v>34827601</v>
          </cell>
          <cell r="F1922">
            <v>40.048599999999993</v>
          </cell>
        </row>
        <row r="1923">
          <cell r="A1923">
            <v>34828001</v>
          </cell>
          <cell r="F1923">
            <v>40.048300000000005</v>
          </cell>
        </row>
        <row r="1924">
          <cell r="A1924">
            <v>34828401</v>
          </cell>
          <cell r="F1924">
            <v>40.047699999999999</v>
          </cell>
        </row>
        <row r="1925">
          <cell r="A1925">
            <v>34828501</v>
          </cell>
          <cell r="F1925">
            <v>40.0548</v>
          </cell>
        </row>
        <row r="1926">
          <cell r="A1926">
            <v>34828801</v>
          </cell>
          <cell r="F1926">
            <v>39.932000000000002</v>
          </cell>
        </row>
        <row r="1927">
          <cell r="A1927">
            <v>34828901</v>
          </cell>
          <cell r="F1927">
            <v>40.050899999999999</v>
          </cell>
        </row>
        <row r="1928">
          <cell r="A1928">
            <v>34829401</v>
          </cell>
          <cell r="F1928">
            <v>40.0501</v>
          </cell>
        </row>
        <row r="1929">
          <cell r="A1929">
            <v>34829501</v>
          </cell>
          <cell r="F1929">
            <v>39.955300000000001</v>
          </cell>
        </row>
        <row r="1930">
          <cell r="A1930">
            <v>34829502</v>
          </cell>
          <cell r="F1930">
            <v>39.950499999999998</v>
          </cell>
        </row>
        <row r="1931">
          <cell r="A1931">
            <v>34829901</v>
          </cell>
          <cell r="F1931">
            <v>40.052799999999998</v>
          </cell>
        </row>
        <row r="1932">
          <cell r="A1932">
            <v>34830201</v>
          </cell>
          <cell r="F1932">
            <v>39.9574</v>
          </cell>
        </row>
        <row r="1933">
          <cell r="A1933">
            <v>34830301</v>
          </cell>
          <cell r="F1933">
            <v>40.048899999999996</v>
          </cell>
        </row>
        <row r="1934">
          <cell r="A1934">
            <v>34830401</v>
          </cell>
          <cell r="F1934">
            <v>39.933499999999995</v>
          </cell>
        </row>
        <row r="1935">
          <cell r="A1935">
            <v>34830501</v>
          </cell>
          <cell r="F1935">
            <v>39.933599999999998</v>
          </cell>
        </row>
        <row r="1936">
          <cell r="A1936">
            <v>34830900</v>
          </cell>
          <cell r="F1936">
            <v>39.932500000000005</v>
          </cell>
        </row>
        <row r="1937">
          <cell r="A1937">
            <v>34831201</v>
          </cell>
          <cell r="F1937">
            <v>40.048100000000005</v>
          </cell>
        </row>
        <row r="1938">
          <cell r="A1938">
            <v>34831401</v>
          </cell>
          <cell r="F1938">
            <v>40.047399999999996</v>
          </cell>
        </row>
        <row r="1939">
          <cell r="A1939">
            <v>34831601</v>
          </cell>
          <cell r="F1939">
            <v>40.049900000000001</v>
          </cell>
        </row>
        <row r="1940">
          <cell r="A1940">
            <v>34831901</v>
          </cell>
          <cell r="F1940">
            <v>39.933299999999996</v>
          </cell>
        </row>
        <row r="1941">
          <cell r="A1941">
            <v>34832001</v>
          </cell>
          <cell r="F1941">
            <v>40.010200000000005</v>
          </cell>
        </row>
        <row r="1942">
          <cell r="A1942">
            <v>34832101</v>
          </cell>
          <cell r="F1942">
            <v>39.933700000000002</v>
          </cell>
        </row>
        <row r="1943">
          <cell r="A1943">
            <v>34832301</v>
          </cell>
          <cell r="F1943">
            <v>39.956699999999998</v>
          </cell>
        </row>
        <row r="1944">
          <cell r="A1944">
            <v>34832501</v>
          </cell>
          <cell r="F1944">
            <v>40.047600000000003</v>
          </cell>
        </row>
        <row r="1945">
          <cell r="A1945">
            <v>34832701</v>
          </cell>
          <cell r="F1945">
            <v>40.046100000000003</v>
          </cell>
        </row>
        <row r="1946">
          <cell r="A1946">
            <v>34833101</v>
          </cell>
          <cell r="F1946">
            <v>40.010400000000004</v>
          </cell>
        </row>
        <row r="1947">
          <cell r="A1947">
            <v>34833301</v>
          </cell>
          <cell r="F1947">
            <v>40.049500000000002</v>
          </cell>
        </row>
        <row r="1948">
          <cell r="A1948">
            <v>34833401</v>
          </cell>
          <cell r="F1948">
            <v>40.012</v>
          </cell>
        </row>
        <row r="1949">
          <cell r="A1949">
            <v>34833901</v>
          </cell>
          <cell r="F1949">
            <v>40.047199999999997</v>
          </cell>
        </row>
        <row r="1950">
          <cell r="A1950">
            <v>34834001</v>
          </cell>
          <cell r="F1950">
            <v>39.932600000000001</v>
          </cell>
        </row>
        <row r="1951">
          <cell r="A1951">
            <v>34834201</v>
          </cell>
          <cell r="F1951">
            <v>40.011499999999998</v>
          </cell>
        </row>
        <row r="1952">
          <cell r="A1952">
            <v>34834801</v>
          </cell>
          <cell r="F1952">
            <v>40.047199999999997</v>
          </cell>
        </row>
        <row r="1953">
          <cell r="A1953">
            <v>34834901</v>
          </cell>
          <cell r="F1953">
            <v>37.657700000000006</v>
          </cell>
        </row>
        <row r="1954">
          <cell r="A1954">
            <v>34835001</v>
          </cell>
          <cell r="F1954">
            <v>40.046500000000002</v>
          </cell>
        </row>
        <row r="1955">
          <cell r="A1955">
            <v>34835201</v>
          </cell>
          <cell r="F1955">
            <v>40.046799999999998</v>
          </cell>
        </row>
        <row r="1956">
          <cell r="A1956">
            <v>34835301</v>
          </cell>
          <cell r="F1956">
            <v>39.936199999999999</v>
          </cell>
        </row>
        <row r="1957">
          <cell r="A1957">
            <v>34835501</v>
          </cell>
          <cell r="F1957">
            <v>39.935699999999997</v>
          </cell>
        </row>
        <row r="1958">
          <cell r="A1958">
            <v>34835701</v>
          </cell>
          <cell r="F1958">
            <v>40.009799999999998</v>
          </cell>
        </row>
        <row r="1959">
          <cell r="A1959">
            <v>34835801</v>
          </cell>
          <cell r="F1959">
            <v>39.943399999999997</v>
          </cell>
        </row>
        <row r="1960">
          <cell r="A1960">
            <v>34835901</v>
          </cell>
          <cell r="F1960">
            <v>37.611199999999997</v>
          </cell>
        </row>
        <row r="1961">
          <cell r="A1961">
            <v>34836301</v>
          </cell>
          <cell r="F1961">
            <v>39.934899999999999</v>
          </cell>
        </row>
        <row r="1962">
          <cell r="A1962">
            <v>34836501</v>
          </cell>
          <cell r="F1962">
            <v>40.019399999999997</v>
          </cell>
        </row>
        <row r="1963">
          <cell r="A1963">
            <v>34836700</v>
          </cell>
          <cell r="F1963">
            <v>41.910000000000004</v>
          </cell>
        </row>
        <row r="1964">
          <cell r="A1964">
            <v>34836703</v>
          </cell>
          <cell r="F1964">
            <v>39.9452</v>
          </cell>
        </row>
        <row r="1965">
          <cell r="A1965">
            <v>34837101</v>
          </cell>
          <cell r="F1965">
            <v>40.008400000000002</v>
          </cell>
        </row>
        <row r="1966">
          <cell r="A1966">
            <v>34837201</v>
          </cell>
          <cell r="F1966">
            <v>39.632399999999997</v>
          </cell>
        </row>
        <row r="1967">
          <cell r="A1967">
            <v>34837202</v>
          </cell>
          <cell r="F1967">
            <v>39.942300000000003</v>
          </cell>
        </row>
        <row r="1968">
          <cell r="A1968">
            <v>34837203</v>
          </cell>
          <cell r="F1968">
            <v>39.935099999999998</v>
          </cell>
        </row>
        <row r="1969">
          <cell r="A1969">
            <v>34837301</v>
          </cell>
          <cell r="F1969">
            <v>39.931199999999997</v>
          </cell>
        </row>
        <row r="1970">
          <cell r="A1970">
            <v>34837401</v>
          </cell>
          <cell r="F1970">
            <v>39.942900000000002</v>
          </cell>
        </row>
        <row r="1971">
          <cell r="A1971">
            <v>34837601</v>
          </cell>
          <cell r="F1971">
            <v>39.942699999999995</v>
          </cell>
        </row>
        <row r="1972">
          <cell r="A1972">
            <v>34837801</v>
          </cell>
          <cell r="F1972">
            <v>40.046799999999998</v>
          </cell>
        </row>
        <row r="1973">
          <cell r="A1973">
            <v>34837901</v>
          </cell>
          <cell r="F1973">
            <v>39.953400000000002</v>
          </cell>
        </row>
        <row r="1974">
          <cell r="A1974">
            <v>34838201</v>
          </cell>
          <cell r="F1974">
            <v>40.009900000000002</v>
          </cell>
        </row>
        <row r="1975">
          <cell r="A1975">
            <v>34838801</v>
          </cell>
          <cell r="F1975">
            <v>39.942699999999995</v>
          </cell>
        </row>
        <row r="1976">
          <cell r="A1976">
            <v>34838901</v>
          </cell>
          <cell r="F1976">
            <v>39.934699999999999</v>
          </cell>
        </row>
        <row r="1977">
          <cell r="A1977">
            <v>34839701</v>
          </cell>
          <cell r="F1977">
            <v>39.934400000000004</v>
          </cell>
        </row>
        <row r="1978">
          <cell r="A1978">
            <v>34840001</v>
          </cell>
          <cell r="F1978">
            <v>39.963999999999999</v>
          </cell>
        </row>
        <row r="1979">
          <cell r="A1979">
            <v>34840101</v>
          </cell>
          <cell r="F1979">
            <v>40.020000000000003</v>
          </cell>
        </row>
        <row r="1980">
          <cell r="A1980">
            <v>34840601</v>
          </cell>
          <cell r="F1980">
            <v>39.936100000000003</v>
          </cell>
        </row>
        <row r="1981">
          <cell r="A1981">
            <v>34840800</v>
          </cell>
          <cell r="F1981">
            <v>39.9619</v>
          </cell>
        </row>
        <row r="1982">
          <cell r="A1982">
            <v>34840901</v>
          </cell>
          <cell r="F1982">
            <v>40.047899999999998</v>
          </cell>
        </row>
        <row r="1983">
          <cell r="A1983">
            <v>34841001</v>
          </cell>
          <cell r="F1983">
            <v>40.045999999999999</v>
          </cell>
        </row>
        <row r="1984">
          <cell r="A1984">
            <v>34841101</v>
          </cell>
          <cell r="F1984">
            <v>40.019800000000004</v>
          </cell>
        </row>
        <row r="1985">
          <cell r="A1985">
            <v>34841200</v>
          </cell>
          <cell r="F1985">
            <v>40.044700000000006</v>
          </cell>
        </row>
        <row r="1986">
          <cell r="A1986">
            <v>34841300</v>
          </cell>
          <cell r="F1986">
            <v>39.924300000000002</v>
          </cell>
        </row>
        <row r="1987">
          <cell r="A1987">
            <v>34841400</v>
          </cell>
          <cell r="F1987">
            <v>39.943100000000001</v>
          </cell>
        </row>
        <row r="1988">
          <cell r="A1988">
            <v>34841601</v>
          </cell>
          <cell r="F1988">
            <v>39.947000000000003</v>
          </cell>
        </row>
        <row r="1989">
          <cell r="A1989">
            <v>34841701</v>
          </cell>
          <cell r="F1989">
            <v>40.0214</v>
          </cell>
        </row>
        <row r="1990">
          <cell r="A1990">
            <v>34841801</v>
          </cell>
          <cell r="F1990">
            <v>40.051900000000003</v>
          </cell>
        </row>
        <row r="1991">
          <cell r="A1991">
            <v>34841901</v>
          </cell>
          <cell r="F1991">
            <v>39.958199999999998</v>
          </cell>
        </row>
        <row r="1992">
          <cell r="A1992">
            <v>34842001</v>
          </cell>
          <cell r="F1992">
            <v>39.943800000000003</v>
          </cell>
        </row>
        <row r="1993">
          <cell r="A1993">
            <v>34842101</v>
          </cell>
          <cell r="F1993">
            <v>40.079299999999996</v>
          </cell>
        </row>
        <row r="1994">
          <cell r="A1994">
            <v>34842201</v>
          </cell>
          <cell r="F1994">
            <v>40.047499999999999</v>
          </cell>
        </row>
        <row r="1995">
          <cell r="A1995">
            <v>34842401</v>
          </cell>
          <cell r="F1995">
            <v>40.046600000000005</v>
          </cell>
        </row>
        <row r="1996">
          <cell r="A1996">
            <v>34842501</v>
          </cell>
          <cell r="F1996">
            <v>40.0488</v>
          </cell>
        </row>
        <row r="1997">
          <cell r="A1997">
            <v>34842601</v>
          </cell>
          <cell r="F1997">
            <v>40.077199999999998</v>
          </cell>
        </row>
        <row r="1998">
          <cell r="A1998">
            <v>34842602</v>
          </cell>
          <cell r="F1998">
            <v>40.0777</v>
          </cell>
        </row>
        <row r="1999">
          <cell r="A1999">
            <v>34842701</v>
          </cell>
          <cell r="F1999">
            <v>39.966500000000003</v>
          </cell>
        </row>
        <row r="2000">
          <cell r="A2000">
            <v>34842801</v>
          </cell>
          <cell r="F2000">
            <v>40.074199999999998</v>
          </cell>
        </row>
        <row r="2001">
          <cell r="A2001">
            <v>34842901</v>
          </cell>
          <cell r="F2001">
            <v>39.934999999999995</v>
          </cell>
        </row>
        <row r="2002">
          <cell r="A2002">
            <v>34843001</v>
          </cell>
          <cell r="F2002">
            <v>40.019399999999997</v>
          </cell>
        </row>
        <row r="2003">
          <cell r="A2003">
            <v>34843101</v>
          </cell>
          <cell r="F2003">
            <v>40.047600000000003</v>
          </cell>
        </row>
        <row r="2004">
          <cell r="A2004">
            <v>34843201</v>
          </cell>
          <cell r="F2004">
            <v>40.046100000000003</v>
          </cell>
        </row>
        <row r="2005">
          <cell r="A2005">
            <v>34843401</v>
          </cell>
          <cell r="F2005">
            <v>39.958199999999998</v>
          </cell>
        </row>
        <row r="2006">
          <cell r="A2006">
            <v>34843402</v>
          </cell>
          <cell r="F2006">
            <v>39.902000000000001</v>
          </cell>
        </row>
        <row r="2007">
          <cell r="A2007">
            <v>34843501</v>
          </cell>
          <cell r="F2007">
            <v>40.060499999999998</v>
          </cell>
        </row>
        <row r="2008">
          <cell r="A2008">
            <v>34843601</v>
          </cell>
          <cell r="F2008">
            <v>39.974400000000003</v>
          </cell>
        </row>
        <row r="2009">
          <cell r="A2009">
            <v>34843701</v>
          </cell>
          <cell r="F2009">
            <v>40.077500000000001</v>
          </cell>
        </row>
        <row r="2010">
          <cell r="A2010">
            <v>34843801</v>
          </cell>
          <cell r="F2010">
            <v>40.0764</v>
          </cell>
        </row>
        <row r="2011">
          <cell r="A2011">
            <v>34843901</v>
          </cell>
          <cell r="F2011">
            <v>40.048300000000005</v>
          </cell>
        </row>
        <row r="2012">
          <cell r="A2012">
            <v>34844001</v>
          </cell>
          <cell r="F2012">
            <v>39.962699999999998</v>
          </cell>
        </row>
        <row r="2013">
          <cell r="A2013">
            <v>34844101</v>
          </cell>
          <cell r="F2013">
            <v>40.019600000000004</v>
          </cell>
        </row>
        <row r="2014">
          <cell r="A2014">
            <v>34844201</v>
          </cell>
          <cell r="F2014">
            <v>40.047899999999998</v>
          </cell>
        </row>
        <row r="2015">
          <cell r="A2015">
            <v>34844301</v>
          </cell>
          <cell r="F2015">
            <v>40.076999999999998</v>
          </cell>
        </row>
        <row r="2016">
          <cell r="A2016">
            <v>34844401</v>
          </cell>
          <cell r="F2016">
            <v>40.078400000000002</v>
          </cell>
        </row>
        <row r="2017">
          <cell r="A2017">
            <v>34844501</v>
          </cell>
          <cell r="F2017">
            <v>39.943800000000003</v>
          </cell>
        </row>
        <row r="2018">
          <cell r="A2018">
            <v>34844601</v>
          </cell>
          <cell r="F2018">
            <v>40.046699999999994</v>
          </cell>
        </row>
        <row r="2019">
          <cell r="A2019">
            <v>34844701</v>
          </cell>
          <cell r="F2019">
            <v>39.957500000000003</v>
          </cell>
        </row>
        <row r="2020">
          <cell r="A2020">
            <v>34844801</v>
          </cell>
          <cell r="F2020">
            <v>39.961799999999997</v>
          </cell>
        </row>
        <row r="2021">
          <cell r="A2021">
            <v>34844901</v>
          </cell>
          <cell r="F2021">
            <v>40.019800000000004</v>
          </cell>
        </row>
        <row r="2022">
          <cell r="A2022">
            <v>34845001</v>
          </cell>
          <cell r="F2022">
            <v>39.936100000000003</v>
          </cell>
        </row>
        <row r="2023">
          <cell r="A2023">
            <v>34845201</v>
          </cell>
          <cell r="F2023">
            <v>39.9358</v>
          </cell>
        </row>
        <row r="2024">
          <cell r="A2024">
            <v>34845301</v>
          </cell>
          <cell r="F2024">
            <v>40.0792</v>
          </cell>
        </row>
        <row r="2025">
          <cell r="A2025">
            <v>34845401</v>
          </cell>
          <cell r="F2025">
            <v>40.005800000000001</v>
          </cell>
        </row>
        <row r="2026">
          <cell r="A2026">
            <v>34845500</v>
          </cell>
          <cell r="F2026">
            <v>40.0274</v>
          </cell>
        </row>
        <row r="2027">
          <cell r="A2027">
            <v>34845600</v>
          </cell>
          <cell r="F2027">
            <v>39.961399999999998</v>
          </cell>
        </row>
        <row r="2028">
          <cell r="A2028">
            <v>34845801</v>
          </cell>
          <cell r="F2028">
            <v>40.020399999999995</v>
          </cell>
        </row>
        <row r="2029">
          <cell r="A2029">
            <v>34845901</v>
          </cell>
          <cell r="F2029">
            <v>40.001899999999999</v>
          </cell>
        </row>
        <row r="2030">
          <cell r="A2030">
            <v>34846201</v>
          </cell>
          <cell r="F2030">
            <v>40.020699999999998</v>
          </cell>
        </row>
        <row r="2031">
          <cell r="A2031">
            <v>34846202</v>
          </cell>
          <cell r="F2031">
            <v>39.651199999999996</v>
          </cell>
        </row>
        <row r="2032">
          <cell r="A2032">
            <v>34846401</v>
          </cell>
          <cell r="F2032">
            <v>40.020199999999996</v>
          </cell>
        </row>
        <row r="2033">
          <cell r="A2033">
            <v>34846801</v>
          </cell>
          <cell r="F2033">
            <v>40.046100000000003</v>
          </cell>
        </row>
        <row r="2034">
          <cell r="A2034">
            <v>34847000</v>
          </cell>
          <cell r="F2034">
            <v>39.967500000000001</v>
          </cell>
        </row>
        <row r="2035">
          <cell r="A2035">
            <v>34847201</v>
          </cell>
          <cell r="F2035">
            <v>40.001799999999996</v>
          </cell>
        </row>
        <row r="2036">
          <cell r="A2036">
            <v>34847401</v>
          </cell>
          <cell r="F2036">
            <v>40.000500000000002</v>
          </cell>
        </row>
        <row r="2037">
          <cell r="A2037">
            <v>34847501</v>
          </cell>
          <cell r="F2037">
            <v>40.021099999999997</v>
          </cell>
        </row>
        <row r="2038">
          <cell r="A2038">
            <v>34847601</v>
          </cell>
          <cell r="F2038">
            <v>39.907400000000003</v>
          </cell>
        </row>
        <row r="2039">
          <cell r="A2039">
            <v>34848200</v>
          </cell>
          <cell r="F2039">
            <v>40.006700000000002</v>
          </cell>
        </row>
        <row r="2040">
          <cell r="A2040">
            <v>34848203</v>
          </cell>
          <cell r="F2040">
            <v>39.906400000000005</v>
          </cell>
        </row>
        <row r="2041">
          <cell r="A2041">
            <v>34848401</v>
          </cell>
          <cell r="F2041">
            <v>39.888500000000001</v>
          </cell>
        </row>
        <row r="2042">
          <cell r="A2042">
            <v>34848501</v>
          </cell>
          <cell r="F2042">
            <v>40.046999999999997</v>
          </cell>
        </row>
        <row r="2043">
          <cell r="A2043">
            <v>34848601</v>
          </cell>
          <cell r="F2043">
            <v>40.000900000000001</v>
          </cell>
        </row>
        <row r="2044">
          <cell r="A2044">
            <v>34848701</v>
          </cell>
          <cell r="F2044">
            <v>39.893699999999995</v>
          </cell>
        </row>
        <row r="2045">
          <cell r="A2045">
            <v>34848801</v>
          </cell>
          <cell r="F2045">
            <v>40.046100000000003</v>
          </cell>
        </row>
        <row r="2046">
          <cell r="A2046">
            <v>34848901</v>
          </cell>
          <cell r="F2046">
            <v>39.894100000000002</v>
          </cell>
        </row>
        <row r="2047">
          <cell r="A2047">
            <v>34849001</v>
          </cell>
          <cell r="F2047">
            <v>40.075699999999998</v>
          </cell>
        </row>
        <row r="2048">
          <cell r="A2048">
            <v>34849101</v>
          </cell>
          <cell r="F2048">
            <v>40.002400000000002</v>
          </cell>
        </row>
        <row r="2049">
          <cell r="A2049">
            <v>34849201</v>
          </cell>
          <cell r="F2049">
            <v>40.003</v>
          </cell>
        </row>
        <row r="2050">
          <cell r="A2050">
            <v>34849301</v>
          </cell>
          <cell r="F2050">
            <v>39.886499999999998</v>
          </cell>
        </row>
        <row r="2051">
          <cell r="A2051">
            <v>34849501</v>
          </cell>
          <cell r="F2051">
            <v>40.0458</v>
          </cell>
        </row>
        <row r="2052">
          <cell r="A2052">
            <v>34849601</v>
          </cell>
          <cell r="F2052">
            <v>39.894199999999998</v>
          </cell>
        </row>
        <row r="2053">
          <cell r="A2053">
            <v>34849701</v>
          </cell>
          <cell r="F2053">
            <v>40.002400000000002</v>
          </cell>
        </row>
        <row r="2054">
          <cell r="A2054">
            <v>34849801</v>
          </cell>
          <cell r="F2054">
            <v>39.895699999999998</v>
          </cell>
        </row>
        <row r="2055">
          <cell r="A2055">
            <v>34849901</v>
          </cell>
          <cell r="F2055">
            <v>39.896000000000001</v>
          </cell>
        </row>
        <row r="2056">
          <cell r="A2056">
            <v>34850001</v>
          </cell>
          <cell r="F2056">
            <v>40.044999999999995</v>
          </cell>
        </row>
        <row r="2057">
          <cell r="A2057">
            <v>34850101</v>
          </cell>
          <cell r="F2057">
            <v>39.896700000000003</v>
          </cell>
        </row>
        <row r="2058">
          <cell r="A2058">
            <v>34850201</v>
          </cell>
          <cell r="F2058">
            <v>39.886499999999998</v>
          </cell>
        </row>
        <row r="2059">
          <cell r="A2059">
            <v>34850401</v>
          </cell>
          <cell r="F2059">
            <v>39.885100000000001</v>
          </cell>
        </row>
        <row r="2060">
          <cell r="A2060">
            <v>34850601</v>
          </cell>
          <cell r="F2060">
            <v>39.9604</v>
          </cell>
        </row>
        <row r="2061">
          <cell r="A2061">
            <v>34851400</v>
          </cell>
          <cell r="F2061">
            <v>39.896000000000001</v>
          </cell>
        </row>
        <row r="2062">
          <cell r="A2062">
            <v>34851701</v>
          </cell>
          <cell r="F2062">
            <v>39.963999999999999</v>
          </cell>
        </row>
        <row r="2063">
          <cell r="A2063">
            <v>34852501</v>
          </cell>
          <cell r="F2063">
            <v>39.963999999999999</v>
          </cell>
        </row>
        <row r="2064">
          <cell r="A2064">
            <v>34852601</v>
          </cell>
          <cell r="F2064">
            <v>39.8919</v>
          </cell>
        </row>
        <row r="2065">
          <cell r="A2065">
            <v>34852900</v>
          </cell>
          <cell r="F2065">
            <v>39.8902</v>
          </cell>
        </row>
        <row r="2066">
          <cell r="A2066">
            <v>34853201</v>
          </cell>
          <cell r="F2066">
            <v>39.960700000000003</v>
          </cell>
        </row>
        <row r="2067">
          <cell r="A2067">
            <v>34853301</v>
          </cell>
          <cell r="F2067">
            <v>39.891300000000001</v>
          </cell>
        </row>
        <row r="2068">
          <cell r="A2068">
            <v>34853400</v>
          </cell>
          <cell r="F2068">
            <v>39.890799999999999</v>
          </cell>
        </row>
        <row r="2069">
          <cell r="A2069">
            <v>34853701</v>
          </cell>
          <cell r="F2069">
            <v>39.896999999999998</v>
          </cell>
        </row>
        <row r="2070">
          <cell r="A2070">
            <v>34853800</v>
          </cell>
          <cell r="F2070">
            <v>39.8857</v>
          </cell>
        </row>
        <row r="2071">
          <cell r="A2071">
            <v>34853901</v>
          </cell>
          <cell r="F2071">
            <v>39.895299999999999</v>
          </cell>
        </row>
        <row r="2072">
          <cell r="A2072">
            <v>34854001</v>
          </cell>
          <cell r="F2072">
            <v>39.963999999999999</v>
          </cell>
        </row>
        <row r="2073">
          <cell r="A2073">
            <v>34854800</v>
          </cell>
          <cell r="F2073">
            <v>39.885999999999996</v>
          </cell>
        </row>
        <row r="2074">
          <cell r="A2074">
            <v>34855501</v>
          </cell>
          <cell r="F2074">
            <v>39.891500000000001</v>
          </cell>
        </row>
        <row r="2075">
          <cell r="A2075">
            <v>34855801</v>
          </cell>
          <cell r="F2075">
            <v>39.896900000000002</v>
          </cell>
        </row>
        <row r="2076">
          <cell r="A2076">
            <v>34856801</v>
          </cell>
          <cell r="F2076">
            <v>39.961799999999997</v>
          </cell>
        </row>
        <row r="2077">
          <cell r="A2077">
            <v>34857401</v>
          </cell>
          <cell r="F2077">
            <v>39.9604</v>
          </cell>
        </row>
        <row r="2078">
          <cell r="A2078">
            <v>34859501</v>
          </cell>
          <cell r="F2078">
            <v>39.896999999999998</v>
          </cell>
        </row>
        <row r="2079">
          <cell r="A2079">
            <v>34860201</v>
          </cell>
          <cell r="F2079">
            <v>40.046799999999998</v>
          </cell>
        </row>
        <row r="2080">
          <cell r="A2080">
            <v>34860301</v>
          </cell>
          <cell r="F2080">
            <v>40.0182</v>
          </cell>
        </row>
        <row r="2081">
          <cell r="A2081">
            <v>34860501</v>
          </cell>
          <cell r="F2081">
            <v>39.151499999999999</v>
          </cell>
        </row>
        <row r="2082">
          <cell r="A2082">
            <v>34860601</v>
          </cell>
          <cell r="F2082">
            <v>40.020000000000003</v>
          </cell>
        </row>
        <row r="2083">
          <cell r="A2083">
            <v>34860701</v>
          </cell>
          <cell r="F2083">
            <v>40.046500000000002</v>
          </cell>
        </row>
        <row r="2084">
          <cell r="A2084">
            <v>34860702</v>
          </cell>
          <cell r="F2084">
            <v>40.047600000000003</v>
          </cell>
        </row>
        <row r="2085">
          <cell r="A2085">
            <v>34860801</v>
          </cell>
          <cell r="F2085">
            <v>40.172199999999997</v>
          </cell>
        </row>
        <row r="2086">
          <cell r="A2086">
            <v>34861001</v>
          </cell>
          <cell r="F2086">
            <v>40.046799999999998</v>
          </cell>
        </row>
        <row r="2087">
          <cell r="A2087">
            <v>34861101</v>
          </cell>
          <cell r="F2087">
            <v>40.019800000000004</v>
          </cell>
        </row>
        <row r="2088">
          <cell r="A2088">
            <v>34861201</v>
          </cell>
          <cell r="F2088">
            <v>40.172899999999998</v>
          </cell>
        </row>
        <row r="2089">
          <cell r="A2089">
            <v>34861301</v>
          </cell>
          <cell r="F2089">
            <v>40.142299999999999</v>
          </cell>
        </row>
        <row r="2090">
          <cell r="A2090">
            <v>34861701</v>
          </cell>
          <cell r="F2090">
            <v>40.018999999999998</v>
          </cell>
        </row>
        <row r="2091">
          <cell r="A2091">
            <v>34862001</v>
          </cell>
          <cell r="F2091">
            <v>39.781300000000002</v>
          </cell>
        </row>
        <row r="2092">
          <cell r="A2092">
            <v>34862101</v>
          </cell>
          <cell r="F2092">
            <v>40.542300000000004</v>
          </cell>
        </row>
        <row r="2093">
          <cell r="A2093">
            <v>34862201</v>
          </cell>
          <cell r="F2093">
            <v>39.949300000000001</v>
          </cell>
        </row>
        <row r="2094">
          <cell r="A2094">
            <v>34862301</v>
          </cell>
          <cell r="F2094">
            <v>39.943199999999997</v>
          </cell>
        </row>
        <row r="2095">
          <cell r="A2095">
            <v>34862401</v>
          </cell>
          <cell r="F2095">
            <v>40.047600000000003</v>
          </cell>
        </row>
        <row r="2096">
          <cell r="A2096">
            <v>34862501</v>
          </cell>
          <cell r="F2096">
            <v>39.936700000000002</v>
          </cell>
        </row>
        <row r="2097">
          <cell r="A2097">
            <v>34862801</v>
          </cell>
          <cell r="F2097">
            <v>39.936899999999994</v>
          </cell>
        </row>
        <row r="2098">
          <cell r="A2098">
            <v>34862901</v>
          </cell>
          <cell r="F2098">
            <v>38.862699999999997</v>
          </cell>
        </row>
        <row r="2099">
          <cell r="A2099">
            <v>34863001</v>
          </cell>
          <cell r="F2099">
            <v>39.945500000000003</v>
          </cell>
        </row>
        <row r="2100">
          <cell r="A2100">
            <v>34863201</v>
          </cell>
          <cell r="F2100">
            <v>40.019199999999998</v>
          </cell>
        </row>
        <row r="2101">
          <cell r="A2101">
            <v>34863301</v>
          </cell>
          <cell r="F2101">
            <v>40.046500000000002</v>
          </cell>
        </row>
        <row r="2102">
          <cell r="A2102">
            <v>34863401</v>
          </cell>
          <cell r="F2102">
            <v>39.941499999999998</v>
          </cell>
        </row>
        <row r="2103">
          <cell r="A2103">
            <v>34863501</v>
          </cell>
          <cell r="F2103">
            <v>39.160199999999996</v>
          </cell>
        </row>
        <row r="2104">
          <cell r="A2104">
            <v>34863701</v>
          </cell>
          <cell r="F2104">
            <v>39.156000000000006</v>
          </cell>
        </row>
        <row r="2105">
          <cell r="A2105">
            <v>34863801</v>
          </cell>
          <cell r="F2105">
            <v>39.157699999999998</v>
          </cell>
        </row>
        <row r="2106">
          <cell r="A2106">
            <v>34863901</v>
          </cell>
          <cell r="F2106">
            <v>39.945599999999999</v>
          </cell>
        </row>
        <row r="2107">
          <cell r="A2107">
            <v>34864001</v>
          </cell>
          <cell r="F2107">
            <v>39.940799999999996</v>
          </cell>
        </row>
        <row r="2108">
          <cell r="A2108">
            <v>34864201</v>
          </cell>
          <cell r="F2108">
            <v>39.951300000000003</v>
          </cell>
        </row>
        <row r="2109">
          <cell r="A2109">
            <v>34864301</v>
          </cell>
          <cell r="F2109">
            <v>40.020199999999996</v>
          </cell>
        </row>
        <row r="2110">
          <cell r="A2110">
            <v>34864401</v>
          </cell>
          <cell r="F2110">
            <v>39.957300000000004</v>
          </cell>
        </row>
        <row r="2111">
          <cell r="A2111">
            <v>34864501</v>
          </cell>
          <cell r="F2111">
            <v>40.143999999999998</v>
          </cell>
        </row>
        <row r="2112">
          <cell r="A2112">
            <v>34864601</v>
          </cell>
          <cell r="F2112">
            <v>40.1815</v>
          </cell>
        </row>
        <row r="2113">
          <cell r="A2113">
            <v>34864701</v>
          </cell>
          <cell r="F2113">
            <v>40.046799999999998</v>
          </cell>
        </row>
        <row r="2114">
          <cell r="A2114">
            <v>34864801</v>
          </cell>
          <cell r="F2114">
            <v>40.047199999999997</v>
          </cell>
        </row>
        <row r="2115">
          <cell r="A2115">
            <v>34865001</v>
          </cell>
          <cell r="F2115">
            <v>40.138399999999997</v>
          </cell>
        </row>
        <row r="2116">
          <cell r="A2116">
            <v>34865101</v>
          </cell>
          <cell r="F2116">
            <v>40.019300000000001</v>
          </cell>
        </row>
        <row r="2117">
          <cell r="A2117">
            <v>34865201</v>
          </cell>
          <cell r="F2117">
            <v>38.879600000000003</v>
          </cell>
        </row>
        <row r="2118">
          <cell r="A2118">
            <v>34865301</v>
          </cell>
          <cell r="F2118">
            <v>40.173100000000005</v>
          </cell>
        </row>
        <row r="2119">
          <cell r="A2119">
            <v>34865401</v>
          </cell>
          <cell r="F2119">
            <v>39.9529</v>
          </cell>
        </row>
        <row r="2120">
          <cell r="A2120">
            <v>34865501</v>
          </cell>
          <cell r="F2120">
            <v>39.691099999999999</v>
          </cell>
        </row>
        <row r="2121">
          <cell r="A2121">
            <v>34865601</v>
          </cell>
          <cell r="F2121">
            <v>40.018999999999998</v>
          </cell>
        </row>
        <row r="2122">
          <cell r="A2122">
            <v>34865701</v>
          </cell>
          <cell r="F2122">
            <v>40.046500000000002</v>
          </cell>
        </row>
        <row r="2123">
          <cell r="A2123">
            <v>34865801</v>
          </cell>
          <cell r="F2123">
            <v>40.158799999999999</v>
          </cell>
        </row>
        <row r="2124">
          <cell r="A2124">
            <v>34865901</v>
          </cell>
          <cell r="F2124">
            <v>40.019100000000002</v>
          </cell>
        </row>
        <row r="2125">
          <cell r="A2125">
            <v>34866001</v>
          </cell>
          <cell r="F2125">
            <v>40.046500000000002</v>
          </cell>
        </row>
        <row r="2126">
          <cell r="A2126">
            <v>34866300</v>
          </cell>
          <cell r="F2126">
            <v>40.009700000000002</v>
          </cell>
        </row>
        <row r="2127">
          <cell r="A2127">
            <v>34866401</v>
          </cell>
          <cell r="F2127">
            <v>40.052699999999994</v>
          </cell>
        </row>
        <row r="2128">
          <cell r="A2128">
            <v>34866601</v>
          </cell>
          <cell r="F2128">
            <v>40.019399999999997</v>
          </cell>
        </row>
        <row r="2129">
          <cell r="A2129">
            <v>34866801</v>
          </cell>
          <cell r="F2129">
            <v>39.9514</v>
          </cell>
        </row>
        <row r="2130">
          <cell r="A2130">
            <v>34867001</v>
          </cell>
          <cell r="F2130">
            <v>39.9467</v>
          </cell>
        </row>
        <row r="2131">
          <cell r="A2131">
            <v>34867101</v>
          </cell>
          <cell r="F2131">
            <v>40.018799999999999</v>
          </cell>
        </row>
        <row r="2132">
          <cell r="A2132">
            <v>34867201</v>
          </cell>
          <cell r="F2132">
            <v>40.177699999999994</v>
          </cell>
        </row>
        <row r="2133">
          <cell r="A2133">
            <v>34867301</v>
          </cell>
          <cell r="F2133">
            <v>40.018799999999999</v>
          </cell>
        </row>
        <row r="2134">
          <cell r="A2134">
            <v>34867501</v>
          </cell>
          <cell r="F2134">
            <v>39.665400000000005</v>
          </cell>
        </row>
        <row r="2135">
          <cell r="A2135">
            <v>34867601</v>
          </cell>
          <cell r="F2135">
            <v>40.138600000000004</v>
          </cell>
        </row>
        <row r="2136">
          <cell r="A2136">
            <v>34867701</v>
          </cell>
          <cell r="F2136">
            <v>40.0488</v>
          </cell>
        </row>
        <row r="2137">
          <cell r="A2137">
            <v>34867801</v>
          </cell>
          <cell r="F2137">
            <v>39.942699999999995</v>
          </cell>
        </row>
        <row r="2138">
          <cell r="A2138">
            <v>34867901</v>
          </cell>
          <cell r="F2138">
            <v>40.181199999999997</v>
          </cell>
        </row>
        <row r="2139">
          <cell r="A2139">
            <v>34868001</v>
          </cell>
          <cell r="F2139">
            <v>40.0488</v>
          </cell>
        </row>
        <row r="2140">
          <cell r="A2140">
            <v>34868301</v>
          </cell>
          <cell r="F2140">
            <v>40.046199999999999</v>
          </cell>
        </row>
        <row r="2141">
          <cell r="A2141">
            <v>34868501</v>
          </cell>
          <cell r="F2141">
            <v>40.0197</v>
          </cell>
        </row>
        <row r="2142">
          <cell r="A2142">
            <v>34868601</v>
          </cell>
          <cell r="F2142">
            <v>40.049199999999999</v>
          </cell>
        </row>
        <row r="2143">
          <cell r="A2143">
            <v>34868701</v>
          </cell>
          <cell r="F2143">
            <v>39.936100000000003</v>
          </cell>
        </row>
        <row r="2144">
          <cell r="A2144">
            <v>34868801</v>
          </cell>
          <cell r="F2144">
            <v>39.6477</v>
          </cell>
        </row>
        <row r="2145">
          <cell r="A2145">
            <v>34868901</v>
          </cell>
          <cell r="F2145">
            <v>40.019399999999997</v>
          </cell>
        </row>
        <row r="2146">
          <cell r="A2146">
            <v>34869001</v>
          </cell>
          <cell r="F2146">
            <v>40.019500000000001</v>
          </cell>
        </row>
        <row r="2147">
          <cell r="A2147">
            <v>34869101</v>
          </cell>
          <cell r="F2147">
            <v>40.1798</v>
          </cell>
        </row>
        <row r="2148">
          <cell r="A2148">
            <v>34869201</v>
          </cell>
          <cell r="F2148">
            <v>39.950000000000003</v>
          </cell>
        </row>
        <row r="2149">
          <cell r="A2149">
            <v>34869301</v>
          </cell>
          <cell r="F2149">
            <v>40.048599999999993</v>
          </cell>
        </row>
        <row r="2150">
          <cell r="A2150">
            <v>34869401</v>
          </cell>
          <cell r="F2150">
            <v>40.046100000000003</v>
          </cell>
        </row>
        <row r="2151">
          <cell r="A2151">
            <v>34869501</v>
          </cell>
          <cell r="F2151">
            <v>40.046900000000001</v>
          </cell>
        </row>
        <row r="2152">
          <cell r="A2152">
            <v>34869601</v>
          </cell>
          <cell r="F2152">
            <v>40.184100000000001</v>
          </cell>
        </row>
        <row r="2153">
          <cell r="A2153">
            <v>34869701</v>
          </cell>
          <cell r="F2153">
            <v>39.948499999999996</v>
          </cell>
        </row>
        <row r="2154">
          <cell r="A2154">
            <v>34869801</v>
          </cell>
          <cell r="F2154">
            <v>38.865900000000003</v>
          </cell>
        </row>
        <row r="2155">
          <cell r="A2155">
            <v>34870001</v>
          </cell>
          <cell r="F2155">
            <v>40.179899999999996</v>
          </cell>
        </row>
        <row r="2156">
          <cell r="A2156">
            <v>34870101</v>
          </cell>
          <cell r="F2156">
            <v>40.047600000000003</v>
          </cell>
        </row>
        <row r="2157">
          <cell r="A2157">
            <v>34870201</v>
          </cell>
          <cell r="F2157">
            <v>40.048500000000004</v>
          </cell>
        </row>
        <row r="2158">
          <cell r="A2158">
            <v>34870301</v>
          </cell>
          <cell r="F2158">
            <v>39.694299999999998</v>
          </cell>
        </row>
        <row r="2159">
          <cell r="A2159">
            <v>34870302</v>
          </cell>
          <cell r="F2159">
            <v>39.5854</v>
          </cell>
        </row>
        <row r="2160">
          <cell r="A2160">
            <v>34870601</v>
          </cell>
          <cell r="F2160">
            <v>39.688800000000001</v>
          </cell>
        </row>
        <row r="2161">
          <cell r="A2161">
            <v>34870701</v>
          </cell>
          <cell r="F2161">
            <v>40.046500000000002</v>
          </cell>
        </row>
        <row r="2162">
          <cell r="A2162">
            <v>34870801</v>
          </cell>
          <cell r="F2162">
            <v>40.046500000000002</v>
          </cell>
        </row>
        <row r="2163">
          <cell r="A2163">
            <v>34871001</v>
          </cell>
          <cell r="F2163">
            <v>38.868399999999994</v>
          </cell>
        </row>
        <row r="2164">
          <cell r="A2164">
            <v>34871101</v>
          </cell>
          <cell r="F2164">
            <v>40.0458</v>
          </cell>
        </row>
        <row r="2165">
          <cell r="A2165">
            <v>34871201</v>
          </cell>
          <cell r="F2165">
            <v>40.045699999999997</v>
          </cell>
        </row>
        <row r="2166">
          <cell r="A2166">
            <v>34871301</v>
          </cell>
          <cell r="F2166">
            <v>40.020299999999999</v>
          </cell>
        </row>
        <row r="2167">
          <cell r="A2167">
            <v>34871400</v>
          </cell>
          <cell r="F2167">
            <v>40.045400000000001</v>
          </cell>
        </row>
        <row r="2168">
          <cell r="A2168">
            <v>34871601</v>
          </cell>
          <cell r="F2168">
            <v>39.774099999999997</v>
          </cell>
        </row>
        <row r="2169">
          <cell r="A2169">
            <v>34871801</v>
          </cell>
          <cell r="F2169">
            <v>39.736599999999996</v>
          </cell>
        </row>
        <row r="2170">
          <cell r="A2170">
            <v>34872001</v>
          </cell>
          <cell r="F2170">
            <v>39.777100000000004</v>
          </cell>
        </row>
        <row r="2171">
          <cell r="A2171">
            <v>34872002</v>
          </cell>
          <cell r="F2171">
            <v>40.046400000000006</v>
          </cell>
        </row>
        <row r="2172">
          <cell r="A2172">
            <v>34872101</v>
          </cell>
          <cell r="F2172">
            <v>39.672800000000002</v>
          </cell>
        </row>
        <row r="2173">
          <cell r="A2173">
            <v>34872201</v>
          </cell>
          <cell r="F2173">
            <v>40.046799999999998</v>
          </cell>
        </row>
        <row r="2174">
          <cell r="A2174">
            <v>34872301</v>
          </cell>
          <cell r="F2174">
            <v>39.789000000000001</v>
          </cell>
        </row>
        <row r="2175">
          <cell r="A2175">
            <v>34872401</v>
          </cell>
          <cell r="F2175">
            <v>40.046600000000005</v>
          </cell>
        </row>
        <row r="2176">
          <cell r="A2176">
            <v>34872501</v>
          </cell>
          <cell r="F2176">
            <v>39.846499999999999</v>
          </cell>
        </row>
        <row r="2177">
          <cell r="A2177">
            <v>34872601</v>
          </cell>
          <cell r="F2177">
            <v>40.045999999999999</v>
          </cell>
        </row>
        <row r="2178">
          <cell r="A2178">
            <v>34872701</v>
          </cell>
          <cell r="F2178">
            <v>40.047600000000003</v>
          </cell>
        </row>
        <row r="2179">
          <cell r="A2179">
            <v>34872801</v>
          </cell>
          <cell r="F2179">
            <v>40.018699999999995</v>
          </cell>
        </row>
        <row r="2180">
          <cell r="A2180">
            <v>34872901</v>
          </cell>
          <cell r="F2180">
            <v>39.707799999999999</v>
          </cell>
        </row>
        <row r="2181">
          <cell r="A2181">
            <v>34873001</v>
          </cell>
          <cell r="F2181">
            <v>39.701800000000006</v>
          </cell>
        </row>
        <row r="2182">
          <cell r="A2182">
            <v>34873101</v>
          </cell>
          <cell r="F2182">
            <v>39.696899999999999</v>
          </cell>
        </row>
        <row r="2183">
          <cell r="A2183">
            <v>34873401</v>
          </cell>
          <cell r="F2183">
            <v>39.736199999999997</v>
          </cell>
        </row>
        <row r="2184">
          <cell r="A2184">
            <v>34873501</v>
          </cell>
          <cell r="F2184">
            <v>39.946299999999994</v>
          </cell>
        </row>
        <row r="2185">
          <cell r="A2185">
            <v>34874201</v>
          </cell>
          <cell r="F2185">
            <v>39.735100000000003</v>
          </cell>
        </row>
        <row r="2186">
          <cell r="A2186">
            <v>34874501</v>
          </cell>
          <cell r="F2186">
            <v>39.9467</v>
          </cell>
        </row>
        <row r="2187">
          <cell r="A2187">
            <v>34874801</v>
          </cell>
          <cell r="F2187">
            <v>39.741300000000003</v>
          </cell>
        </row>
        <row r="2188">
          <cell r="A2188">
            <v>34875201</v>
          </cell>
          <cell r="F2188">
            <v>39.966099999999997</v>
          </cell>
        </row>
        <row r="2189">
          <cell r="A2189">
            <v>34875601</v>
          </cell>
          <cell r="F2189">
            <v>39.967799999999997</v>
          </cell>
        </row>
        <row r="2190">
          <cell r="A2190">
            <v>34875701</v>
          </cell>
          <cell r="F2190">
            <v>39.746299999999998</v>
          </cell>
        </row>
        <row r="2191">
          <cell r="A2191">
            <v>34875801</v>
          </cell>
          <cell r="F2191">
            <v>39.947400000000002</v>
          </cell>
        </row>
        <row r="2192">
          <cell r="A2192">
            <v>34876001</v>
          </cell>
          <cell r="F2192">
            <v>39.779500000000006</v>
          </cell>
        </row>
        <row r="2193">
          <cell r="A2193">
            <v>34876201</v>
          </cell>
          <cell r="F2193">
            <v>39.735900000000001</v>
          </cell>
        </row>
        <row r="2194">
          <cell r="A2194">
            <v>34876401</v>
          </cell>
          <cell r="F2194">
            <v>39.959400000000002</v>
          </cell>
        </row>
        <row r="2195">
          <cell r="A2195">
            <v>34876701</v>
          </cell>
          <cell r="F2195">
            <v>39.767200000000003</v>
          </cell>
        </row>
        <row r="2196">
          <cell r="A2196">
            <v>34876901</v>
          </cell>
          <cell r="F2196">
            <v>39.748800000000003</v>
          </cell>
        </row>
        <row r="2197">
          <cell r="A2197">
            <v>34877001</v>
          </cell>
          <cell r="F2197">
            <v>39.7196</v>
          </cell>
        </row>
        <row r="2198">
          <cell r="A2198">
            <v>34877201</v>
          </cell>
          <cell r="F2198">
            <v>39.952799999999996</v>
          </cell>
        </row>
        <row r="2199">
          <cell r="A2199">
            <v>34877501</v>
          </cell>
          <cell r="F2199">
            <v>39.821299999999994</v>
          </cell>
        </row>
        <row r="2200">
          <cell r="A2200">
            <v>34877600</v>
          </cell>
          <cell r="F2200">
            <v>39.759299999999996</v>
          </cell>
        </row>
        <row r="2201">
          <cell r="A2201">
            <v>34877701</v>
          </cell>
          <cell r="F2201">
            <v>39.952399999999997</v>
          </cell>
        </row>
        <row r="2202">
          <cell r="A2202">
            <v>34877801</v>
          </cell>
          <cell r="F2202">
            <v>39.981999999999999</v>
          </cell>
        </row>
        <row r="2203">
          <cell r="A2203">
            <v>34878101</v>
          </cell>
          <cell r="F2203">
            <v>39.693300000000001</v>
          </cell>
        </row>
        <row r="2204">
          <cell r="A2204">
            <v>34878701</v>
          </cell>
          <cell r="F2204">
            <v>39.770800000000001</v>
          </cell>
        </row>
        <row r="2205">
          <cell r="A2205">
            <v>34878801</v>
          </cell>
          <cell r="F2205">
            <v>39.955999999999996</v>
          </cell>
        </row>
        <row r="2206">
          <cell r="A2206">
            <v>34879001</v>
          </cell>
          <cell r="F2206">
            <v>39.705200000000005</v>
          </cell>
        </row>
        <row r="2207">
          <cell r="A2207">
            <v>34879401</v>
          </cell>
          <cell r="F2207">
            <v>39.948499999999996</v>
          </cell>
        </row>
        <row r="2208">
          <cell r="A2208">
            <v>34879601</v>
          </cell>
          <cell r="F2208">
            <v>39.615200000000002</v>
          </cell>
        </row>
        <row r="2209">
          <cell r="A2209">
            <v>34879701</v>
          </cell>
          <cell r="F2209">
            <v>39.695099999999996</v>
          </cell>
        </row>
        <row r="2210">
          <cell r="A2210">
            <v>34880101</v>
          </cell>
          <cell r="F2210">
            <v>39.956800000000001</v>
          </cell>
        </row>
        <row r="2211">
          <cell r="A2211">
            <v>34880301</v>
          </cell>
          <cell r="F2211">
            <v>39.945599999999999</v>
          </cell>
        </row>
        <row r="2212">
          <cell r="A2212">
            <v>34880501</v>
          </cell>
          <cell r="F2212">
            <v>39.9694</v>
          </cell>
        </row>
        <row r="2213">
          <cell r="A2213">
            <v>34881001</v>
          </cell>
          <cell r="F2213">
            <v>39.727600000000002</v>
          </cell>
        </row>
        <row r="2214">
          <cell r="A2214">
            <v>34881101</v>
          </cell>
          <cell r="F2214">
            <v>39.715699999999998</v>
          </cell>
        </row>
        <row r="2215">
          <cell r="A2215">
            <v>34881201</v>
          </cell>
          <cell r="F2215">
            <v>39.721399999999996</v>
          </cell>
        </row>
        <row r="2216">
          <cell r="A2216">
            <v>34881202</v>
          </cell>
          <cell r="F2216">
            <v>39.955300000000001</v>
          </cell>
        </row>
        <row r="2217">
          <cell r="A2217">
            <v>34881301</v>
          </cell>
          <cell r="F2217">
            <v>39.844900000000003</v>
          </cell>
        </row>
        <row r="2218">
          <cell r="A2218">
            <v>34881401</v>
          </cell>
          <cell r="F2218">
            <v>39.952799999999996</v>
          </cell>
        </row>
        <row r="2219">
          <cell r="A2219">
            <v>34881501</v>
          </cell>
          <cell r="F2219">
            <v>39.946299999999994</v>
          </cell>
        </row>
        <row r="2220">
          <cell r="A2220">
            <v>34881701</v>
          </cell>
          <cell r="F2220">
            <v>39.669999999999995</v>
          </cell>
        </row>
        <row r="2221">
          <cell r="A2221">
            <v>34881801</v>
          </cell>
          <cell r="F2221">
            <v>39.7438</v>
          </cell>
        </row>
        <row r="2222">
          <cell r="A2222">
            <v>34882201</v>
          </cell>
          <cell r="F2222">
            <v>39.6342</v>
          </cell>
        </row>
        <row r="2223">
          <cell r="A2223">
            <v>34883001</v>
          </cell>
          <cell r="F2223">
            <v>39.977699999999999</v>
          </cell>
        </row>
        <row r="2224">
          <cell r="A2224">
            <v>34883300</v>
          </cell>
          <cell r="F2224">
            <v>39.7532</v>
          </cell>
        </row>
        <row r="2225">
          <cell r="A2225">
            <v>34883401</v>
          </cell>
          <cell r="F2225">
            <v>39.803400000000003</v>
          </cell>
        </row>
        <row r="2226">
          <cell r="A2226">
            <v>34883501</v>
          </cell>
          <cell r="F2226">
            <v>39.958599999999997</v>
          </cell>
        </row>
        <row r="2227">
          <cell r="A2227">
            <v>34883801</v>
          </cell>
          <cell r="F2227">
            <v>39.849400000000003</v>
          </cell>
        </row>
        <row r="2228">
          <cell r="A2228">
            <v>34883901</v>
          </cell>
          <cell r="F2228">
            <v>39.985900000000001</v>
          </cell>
        </row>
        <row r="2229">
          <cell r="A2229">
            <v>34884101</v>
          </cell>
          <cell r="F2229">
            <v>39.636099999999999</v>
          </cell>
        </row>
        <row r="2230">
          <cell r="A2230">
            <v>34884201</v>
          </cell>
          <cell r="F2230">
            <v>39.950499999999998</v>
          </cell>
        </row>
        <row r="2231">
          <cell r="A2231">
            <v>34884301</v>
          </cell>
          <cell r="F2231">
            <v>39.726100000000002</v>
          </cell>
        </row>
        <row r="2232">
          <cell r="A2232">
            <v>34884901</v>
          </cell>
          <cell r="F2232">
            <v>39.983400000000003</v>
          </cell>
        </row>
        <row r="2233">
          <cell r="A2233">
            <v>34885001</v>
          </cell>
          <cell r="F2233">
            <v>38.989500000000007</v>
          </cell>
        </row>
        <row r="2234">
          <cell r="A2234">
            <v>34885301</v>
          </cell>
          <cell r="F2234">
            <v>39.947400000000002</v>
          </cell>
        </row>
        <row r="2235">
          <cell r="A2235">
            <v>34885501</v>
          </cell>
          <cell r="F2235">
            <v>39.688300000000005</v>
          </cell>
        </row>
        <row r="2236">
          <cell r="A2236">
            <v>34886401</v>
          </cell>
          <cell r="F2236">
            <v>39.732299999999995</v>
          </cell>
        </row>
        <row r="2237">
          <cell r="A2237">
            <v>34886501</v>
          </cell>
          <cell r="F2237">
            <v>39.948499999999996</v>
          </cell>
        </row>
        <row r="2238">
          <cell r="A2238">
            <v>34886601</v>
          </cell>
          <cell r="F2238">
            <v>39.945900000000002</v>
          </cell>
        </row>
        <row r="2239">
          <cell r="A2239">
            <v>34886701</v>
          </cell>
          <cell r="F2239">
            <v>39.952399999999997</v>
          </cell>
        </row>
        <row r="2240">
          <cell r="A2240">
            <v>34887300</v>
          </cell>
          <cell r="F2240">
            <v>39.729199999999999</v>
          </cell>
        </row>
        <row r="2241">
          <cell r="A2241">
            <v>34887401</v>
          </cell>
          <cell r="F2241">
            <v>39.598700000000001</v>
          </cell>
        </row>
        <row r="2242">
          <cell r="A2242">
            <v>34887601</v>
          </cell>
          <cell r="F2242">
            <v>39.9773</v>
          </cell>
        </row>
        <row r="2243">
          <cell r="A2243">
            <v>34887701</v>
          </cell>
          <cell r="F2243">
            <v>39.982700000000001</v>
          </cell>
        </row>
        <row r="2244">
          <cell r="A2244">
            <v>34887901</v>
          </cell>
          <cell r="F2244">
            <v>39.709899999999998</v>
          </cell>
        </row>
        <row r="2245">
          <cell r="A2245">
            <v>34888001</v>
          </cell>
          <cell r="F2245">
            <v>39.934999999999995</v>
          </cell>
        </row>
        <row r="2246">
          <cell r="A2246">
            <v>34888101</v>
          </cell>
          <cell r="F2246">
            <v>39.785599999999995</v>
          </cell>
        </row>
        <row r="2247">
          <cell r="A2247">
            <v>34888501</v>
          </cell>
          <cell r="F2247">
            <v>39.749499999999998</v>
          </cell>
        </row>
        <row r="2248">
          <cell r="A2248">
            <v>34888601</v>
          </cell>
          <cell r="F2248">
            <v>39.621200000000002</v>
          </cell>
        </row>
        <row r="2249">
          <cell r="A2249">
            <v>34888900</v>
          </cell>
          <cell r="F2249">
            <v>39.940200000000004</v>
          </cell>
        </row>
        <row r="2250">
          <cell r="A2250">
            <v>34889101</v>
          </cell>
          <cell r="F2250">
            <v>39.311</v>
          </cell>
        </row>
        <row r="2251">
          <cell r="A2251">
            <v>34889501</v>
          </cell>
          <cell r="F2251">
            <v>39.2776</v>
          </cell>
        </row>
        <row r="2252">
          <cell r="A2252">
            <v>34889601</v>
          </cell>
          <cell r="F2252">
            <v>39.9604</v>
          </cell>
        </row>
        <row r="2253">
          <cell r="A2253">
            <v>34889801</v>
          </cell>
          <cell r="F2253">
            <v>39.309899999999999</v>
          </cell>
        </row>
        <row r="2254">
          <cell r="A2254">
            <v>34890101</v>
          </cell>
          <cell r="F2254">
            <v>39.967599999999997</v>
          </cell>
        </row>
        <row r="2255">
          <cell r="A2255">
            <v>34890201</v>
          </cell>
          <cell r="F2255">
            <v>39.937100000000001</v>
          </cell>
        </row>
        <row r="2256">
          <cell r="A2256">
            <v>34890401</v>
          </cell>
          <cell r="F2256">
            <v>39.271700000000003</v>
          </cell>
        </row>
        <row r="2257">
          <cell r="A2257">
            <v>34890801</v>
          </cell>
          <cell r="F2257">
            <v>39.958599999999997</v>
          </cell>
        </row>
        <row r="2258">
          <cell r="A2258">
            <v>34890901</v>
          </cell>
          <cell r="F2258">
            <v>39.467399999999998</v>
          </cell>
        </row>
        <row r="2259">
          <cell r="A2259">
            <v>34891101</v>
          </cell>
          <cell r="F2259">
            <v>39.297499999999999</v>
          </cell>
        </row>
        <row r="2260">
          <cell r="A2260">
            <v>34891301</v>
          </cell>
          <cell r="F2260">
            <v>39.274499999999996</v>
          </cell>
        </row>
        <row r="2261">
          <cell r="A2261">
            <v>34891401</v>
          </cell>
          <cell r="F2261">
            <v>39.938200000000002</v>
          </cell>
        </row>
        <row r="2262">
          <cell r="A2262">
            <v>34891501</v>
          </cell>
          <cell r="F2262">
            <v>39.341700000000003</v>
          </cell>
        </row>
        <row r="2263">
          <cell r="A2263">
            <v>34891701</v>
          </cell>
          <cell r="F2263">
            <v>39.970400000000005</v>
          </cell>
        </row>
        <row r="2264">
          <cell r="A2264">
            <v>34891801</v>
          </cell>
          <cell r="F2264">
            <v>39.9863</v>
          </cell>
        </row>
        <row r="2265">
          <cell r="A2265">
            <v>34892101</v>
          </cell>
          <cell r="F2265">
            <v>39.970500000000001</v>
          </cell>
        </row>
        <row r="2266">
          <cell r="A2266">
            <v>34892201</v>
          </cell>
          <cell r="F2266">
            <v>39.331400000000002</v>
          </cell>
        </row>
        <row r="2267">
          <cell r="A2267">
            <v>34892301</v>
          </cell>
          <cell r="F2267">
            <v>39.423400000000001</v>
          </cell>
        </row>
        <row r="2268">
          <cell r="A2268">
            <v>34892401</v>
          </cell>
          <cell r="F2268">
            <v>39.973300000000002</v>
          </cell>
        </row>
        <row r="2269">
          <cell r="A2269">
            <v>34892501</v>
          </cell>
          <cell r="F2269">
            <v>39.955999999999996</v>
          </cell>
        </row>
        <row r="2270">
          <cell r="A2270">
            <v>34892601</v>
          </cell>
          <cell r="F2270">
            <v>39.521100000000004</v>
          </cell>
        </row>
        <row r="2271">
          <cell r="A2271">
            <v>34892801</v>
          </cell>
          <cell r="F2271">
            <v>39.118600000000001</v>
          </cell>
        </row>
        <row r="2272">
          <cell r="A2272">
            <v>34893501</v>
          </cell>
          <cell r="F2272">
            <v>39.949199999999998</v>
          </cell>
        </row>
        <row r="2273">
          <cell r="A2273">
            <v>34893701</v>
          </cell>
          <cell r="F2273">
            <v>39.939299999999996</v>
          </cell>
        </row>
        <row r="2274">
          <cell r="A2274">
            <v>34894001</v>
          </cell>
          <cell r="F2274">
            <v>39.936999999999998</v>
          </cell>
        </row>
        <row r="2275">
          <cell r="A2275">
            <v>34894801</v>
          </cell>
          <cell r="F2275">
            <v>39.935699999999997</v>
          </cell>
        </row>
        <row r="2276">
          <cell r="A2276">
            <v>34895301</v>
          </cell>
          <cell r="F2276">
            <v>39.935900000000004</v>
          </cell>
        </row>
        <row r="2277">
          <cell r="A2277">
            <v>34895601</v>
          </cell>
          <cell r="F2277">
            <v>39.941600000000001</v>
          </cell>
        </row>
        <row r="2278">
          <cell r="A2278">
            <v>34895701</v>
          </cell>
          <cell r="F2278">
            <v>39.332799999999999</v>
          </cell>
        </row>
        <row r="2279">
          <cell r="A2279">
            <v>34896001</v>
          </cell>
          <cell r="F2279">
            <v>39.7254</v>
          </cell>
        </row>
        <row r="2280">
          <cell r="A2280">
            <v>34896101</v>
          </cell>
          <cell r="F2280">
            <v>39.9636</v>
          </cell>
        </row>
        <row r="2281">
          <cell r="A2281">
            <v>34896401</v>
          </cell>
          <cell r="F2281">
            <v>39.938699999999997</v>
          </cell>
        </row>
        <row r="2282">
          <cell r="A2282">
            <v>34896601</v>
          </cell>
          <cell r="F2282">
            <v>39.446799999999996</v>
          </cell>
        </row>
        <row r="2283">
          <cell r="A2283">
            <v>34896701</v>
          </cell>
          <cell r="F2283">
            <v>39.463100000000004</v>
          </cell>
        </row>
        <row r="2284">
          <cell r="A2284">
            <v>34896801</v>
          </cell>
          <cell r="F2284">
            <v>39.940200000000004</v>
          </cell>
        </row>
        <row r="2285">
          <cell r="A2285">
            <v>34897101</v>
          </cell>
          <cell r="F2285">
            <v>39.947700000000005</v>
          </cell>
        </row>
        <row r="2286">
          <cell r="A2286">
            <v>34897301</v>
          </cell>
          <cell r="F2286">
            <v>39.310400000000001</v>
          </cell>
        </row>
        <row r="2287">
          <cell r="A2287">
            <v>34897800</v>
          </cell>
          <cell r="F2287">
            <v>39.963000000000001</v>
          </cell>
        </row>
        <row r="2288">
          <cell r="A2288">
            <v>34897901</v>
          </cell>
          <cell r="F2288">
            <v>39.295400000000001</v>
          </cell>
        </row>
        <row r="2289">
          <cell r="A2289">
            <v>34898201</v>
          </cell>
          <cell r="F2289">
            <v>39.945900000000002</v>
          </cell>
        </row>
        <row r="2290">
          <cell r="A2290">
            <v>34898501</v>
          </cell>
          <cell r="F2290">
            <v>39.940100000000001</v>
          </cell>
        </row>
        <row r="2291">
          <cell r="A2291">
            <v>34898701</v>
          </cell>
          <cell r="F2291">
            <v>39.958800000000004</v>
          </cell>
        </row>
        <row r="2292">
          <cell r="A2292">
            <v>34898801</v>
          </cell>
          <cell r="F2292">
            <v>39.969699999999996</v>
          </cell>
        </row>
        <row r="2293">
          <cell r="A2293">
            <v>34898901</v>
          </cell>
          <cell r="F2293">
            <v>39.938000000000002</v>
          </cell>
        </row>
        <row r="2294">
          <cell r="A2294">
            <v>34899001</v>
          </cell>
          <cell r="F2294">
            <v>39.939099999999996</v>
          </cell>
        </row>
        <row r="2295">
          <cell r="A2295">
            <v>34899301</v>
          </cell>
          <cell r="F2295">
            <v>39.937599999999996</v>
          </cell>
        </row>
        <row r="2296">
          <cell r="A2296">
            <v>34899601</v>
          </cell>
          <cell r="F2296">
            <v>39.938800000000001</v>
          </cell>
        </row>
        <row r="2297">
          <cell r="A2297">
            <v>34900201</v>
          </cell>
          <cell r="F2297">
            <v>39.476799999999997</v>
          </cell>
        </row>
        <row r="2298">
          <cell r="A2298">
            <v>34900301</v>
          </cell>
          <cell r="F2298">
            <v>39.971699999999998</v>
          </cell>
        </row>
        <row r="2299">
          <cell r="A2299">
            <v>34900401</v>
          </cell>
          <cell r="F2299">
            <v>39.958199999999998</v>
          </cell>
        </row>
        <row r="2300">
          <cell r="A2300">
            <v>34900501</v>
          </cell>
          <cell r="F2300">
            <v>39.296200000000006</v>
          </cell>
        </row>
        <row r="2301">
          <cell r="A2301">
            <v>34900601</v>
          </cell>
          <cell r="F2301">
            <v>39.397099999999995</v>
          </cell>
        </row>
        <row r="2302">
          <cell r="A2302">
            <v>34900701</v>
          </cell>
          <cell r="F2302">
            <v>39.942300000000003</v>
          </cell>
        </row>
        <row r="2303">
          <cell r="A2303">
            <v>34901001</v>
          </cell>
          <cell r="F2303">
            <v>39.480399999999996</v>
          </cell>
        </row>
        <row r="2304">
          <cell r="A2304">
            <v>34901101</v>
          </cell>
          <cell r="F2304">
            <v>39.328600000000002</v>
          </cell>
        </row>
        <row r="2305">
          <cell r="A2305">
            <v>34901301</v>
          </cell>
          <cell r="F2305">
            <v>39.298699999999997</v>
          </cell>
        </row>
        <row r="2306">
          <cell r="A2306">
            <v>34901401</v>
          </cell>
          <cell r="F2306">
            <v>39.957100000000004</v>
          </cell>
        </row>
        <row r="2307">
          <cell r="A2307">
            <v>34902001</v>
          </cell>
          <cell r="F2307">
            <v>39.4861</v>
          </cell>
        </row>
        <row r="2308">
          <cell r="A2308">
            <v>34902501</v>
          </cell>
          <cell r="F2308">
            <v>39.466700000000003</v>
          </cell>
        </row>
        <row r="2309">
          <cell r="A2309">
            <v>34902601</v>
          </cell>
          <cell r="F2309">
            <v>39.4649</v>
          </cell>
        </row>
        <row r="2310">
          <cell r="A2310">
            <v>34902801</v>
          </cell>
          <cell r="F2310">
            <v>39.972300000000004</v>
          </cell>
        </row>
        <row r="2311">
          <cell r="A2311">
            <v>34903501</v>
          </cell>
          <cell r="F2311">
            <v>39.934600000000003</v>
          </cell>
        </row>
        <row r="2312">
          <cell r="A2312">
            <v>34903801</v>
          </cell>
          <cell r="F2312">
            <v>39.956800000000001</v>
          </cell>
        </row>
        <row r="2313">
          <cell r="A2313">
            <v>34904201</v>
          </cell>
          <cell r="F2313">
            <v>39.941600000000001</v>
          </cell>
        </row>
        <row r="2314">
          <cell r="A2314">
            <v>34904301</v>
          </cell>
          <cell r="F2314">
            <v>39.741999999999997</v>
          </cell>
        </row>
        <row r="2315">
          <cell r="A2315">
            <v>34904302</v>
          </cell>
          <cell r="F2315">
            <v>39.839600000000004</v>
          </cell>
        </row>
        <row r="2316">
          <cell r="A2316">
            <v>34904801</v>
          </cell>
          <cell r="F2316">
            <v>39.961799999999997</v>
          </cell>
        </row>
        <row r="2317">
          <cell r="A2317">
            <v>34905001</v>
          </cell>
          <cell r="F2317">
            <v>39.948100000000004</v>
          </cell>
        </row>
        <row r="2318">
          <cell r="A2318">
            <v>34905201</v>
          </cell>
          <cell r="F2318">
            <v>39.953200000000002</v>
          </cell>
        </row>
        <row r="2319">
          <cell r="A2319">
            <v>34905501</v>
          </cell>
          <cell r="F2319">
            <v>39.959599999999995</v>
          </cell>
        </row>
        <row r="2320">
          <cell r="A2320">
            <v>34905901</v>
          </cell>
          <cell r="F2320">
            <v>39.945599999999999</v>
          </cell>
        </row>
        <row r="2321">
          <cell r="A2321">
            <v>34906101</v>
          </cell>
          <cell r="F2321">
            <v>39.954599999999999</v>
          </cell>
        </row>
        <row r="2322">
          <cell r="A2322">
            <v>34906801</v>
          </cell>
          <cell r="F2322">
            <v>39.4559</v>
          </cell>
        </row>
        <row r="2323">
          <cell r="A2323">
            <v>34907001</v>
          </cell>
          <cell r="F2323">
            <v>39.9557</v>
          </cell>
        </row>
        <row r="2324">
          <cell r="A2324">
            <v>34907101</v>
          </cell>
          <cell r="F2324">
            <v>39.953500000000005</v>
          </cell>
        </row>
        <row r="2325">
          <cell r="A2325">
            <v>34907500</v>
          </cell>
          <cell r="F2325">
            <v>39.9375</v>
          </cell>
        </row>
        <row r="2326">
          <cell r="A2326">
            <v>34908001</v>
          </cell>
          <cell r="F2326">
            <v>39.933399999999999</v>
          </cell>
        </row>
        <row r="2327">
          <cell r="A2327">
            <v>34908101</v>
          </cell>
          <cell r="F2327">
            <v>39.952799999999996</v>
          </cell>
        </row>
        <row r="2328">
          <cell r="A2328">
            <v>34908201</v>
          </cell>
          <cell r="F2328">
            <v>39.794999999999995</v>
          </cell>
        </row>
        <row r="2329">
          <cell r="A2329">
            <v>34908401</v>
          </cell>
          <cell r="F2329">
            <v>39.950600000000001</v>
          </cell>
        </row>
        <row r="2330">
          <cell r="A2330">
            <v>34908601</v>
          </cell>
          <cell r="F2330">
            <v>39.959300000000006</v>
          </cell>
        </row>
        <row r="2331">
          <cell r="A2331">
            <v>34908701</v>
          </cell>
          <cell r="F2331">
            <v>39.950600000000001</v>
          </cell>
        </row>
        <row r="2332">
          <cell r="A2332">
            <v>34909201</v>
          </cell>
          <cell r="F2332">
            <v>39.951000000000001</v>
          </cell>
        </row>
        <row r="2333">
          <cell r="A2333">
            <v>34910001</v>
          </cell>
          <cell r="F2333">
            <v>39.957500000000003</v>
          </cell>
        </row>
        <row r="2334">
          <cell r="A2334">
            <v>34910401</v>
          </cell>
          <cell r="F2334">
            <v>39.957500000000003</v>
          </cell>
        </row>
        <row r="2335">
          <cell r="A2335">
            <v>34910801</v>
          </cell>
          <cell r="F2335">
            <v>39.958199999999998</v>
          </cell>
        </row>
        <row r="2336">
          <cell r="A2336">
            <v>34911001</v>
          </cell>
          <cell r="F2336">
            <v>39.829900000000002</v>
          </cell>
        </row>
        <row r="2337">
          <cell r="A2337">
            <v>34911201</v>
          </cell>
          <cell r="F2337">
            <v>39.957100000000004</v>
          </cell>
        </row>
        <row r="2338">
          <cell r="A2338">
            <v>34911401</v>
          </cell>
          <cell r="F2338">
            <v>39.948799999999999</v>
          </cell>
        </row>
        <row r="2339">
          <cell r="A2339">
            <v>34912001</v>
          </cell>
          <cell r="F2339">
            <v>39.9467</v>
          </cell>
        </row>
        <row r="2340">
          <cell r="A2340">
            <v>34912400</v>
          </cell>
          <cell r="F2340">
            <v>39.947000000000003</v>
          </cell>
        </row>
        <row r="2341">
          <cell r="A2341">
            <v>34912901</v>
          </cell>
          <cell r="F2341">
            <v>39.944499999999998</v>
          </cell>
        </row>
        <row r="2342">
          <cell r="A2342">
            <v>34913001</v>
          </cell>
          <cell r="F2342">
            <v>39.940000000000005</v>
          </cell>
        </row>
        <row r="2343">
          <cell r="A2343">
            <v>34913101</v>
          </cell>
          <cell r="F2343">
            <v>39.956800000000001</v>
          </cell>
        </row>
        <row r="2344">
          <cell r="A2344">
            <v>34913601</v>
          </cell>
          <cell r="F2344">
            <v>39.952399999999997</v>
          </cell>
        </row>
        <row r="2345">
          <cell r="A2345">
            <v>34913901</v>
          </cell>
          <cell r="F2345">
            <v>39.950600000000001</v>
          </cell>
        </row>
        <row r="2346">
          <cell r="A2346">
            <v>34914001</v>
          </cell>
          <cell r="F2346">
            <v>39.947099999999999</v>
          </cell>
        </row>
        <row r="2347">
          <cell r="A2347">
            <v>34914101</v>
          </cell>
          <cell r="F2347">
            <v>40.059800000000003</v>
          </cell>
        </row>
        <row r="2348">
          <cell r="A2348">
            <v>34914301</v>
          </cell>
          <cell r="F2348">
            <v>40.061700000000002</v>
          </cell>
        </row>
        <row r="2349">
          <cell r="A2349">
            <v>34914401</v>
          </cell>
          <cell r="F2349">
            <v>40.041399999999996</v>
          </cell>
        </row>
        <row r="2350">
          <cell r="A2350">
            <v>34914501</v>
          </cell>
          <cell r="F2350">
            <v>40.051700000000004</v>
          </cell>
        </row>
        <row r="2351">
          <cell r="A2351">
            <v>34914601</v>
          </cell>
          <cell r="F2351">
            <v>40.0623</v>
          </cell>
        </row>
        <row r="2352">
          <cell r="A2352">
            <v>34915101</v>
          </cell>
          <cell r="F2352">
            <v>39.6479</v>
          </cell>
        </row>
        <row r="2353">
          <cell r="A2353">
            <v>34915201</v>
          </cell>
          <cell r="F2353">
            <v>40.040399999999998</v>
          </cell>
        </row>
        <row r="2354">
          <cell r="A2354">
            <v>34915601</v>
          </cell>
          <cell r="F2354">
            <v>40.060199999999995</v>
          </cell>
        </row>
        <row r="2355">
          <cell r="A2355">
            <v>34915701</v>
          </cell>
          <cell r="F2355">
            <v>40.065000000000005</v>
          </cell>
        </row>
        <row r="2356">
          <cell r="A2356">
            <v>34915801</v>
          </cell>
          <cell r="F2356">
            <v>40.063300000000005</v>
          </cell>
        </row>
        <row r="2357">
          <cell r="A2357">
            <v>34915901</v>
          </cell>
          <cell r="F2357">
            <v>40.069200000000002</v>
          </cell>
        </row>
        <row r="2358">
          <cell r="A2358">
            <v>34916101</v>
          </cell>
          <cell r="F2358">
            <v>40.051900000000003</v>
          </cell>
        </row>
        <row r="2359">
          <cell r="A2359">
            <v>34916501</v>
          </cell>
          <cell r="F2359">
            <v>40.073499999999996</v>
          </cell>
        </row>
        <row r="2360">
          <cell r="A2360">
            <v>34916801</v>
          </cell>
          <cell r="F2360">
            <v>40.065400000000004</v>
          </cell>
        </row>
        <row r="2361">
          <cell r="A2361">
            <v>34917001</v>
          </cell>
          <cell r="F2361">
            <v>40.069699999999997</v>
          </cell>
        </row>
        <row r="2362">
          <cell r="A2362">
            <v>34917301</v>
          </cell>
          <cell r="F2362">
            <v>40.076000000000001</v>
          </cell>
        </row>
        <row r="2363">
          <cell r="A2363">
            <v>34917601</v>
          </cell>
          <cell r="F2363">
            <v>40.077099999999994</v>
          </cell>
        </row>
        <row r="2364">
          <cell r="A2364">
            <v>34917800</v>
          </cell>
          <cell r="F2364">
            <v>40.072200000000002</v>
          </cell>
        </row>
        <row r="2365">
          <cell r="A2365">
            <v>34917901</v>
          </cell>
          <cell r="F2365">
            <v>40.074400000000004</v>
          </cell>
        </row>
        <row r="2366">
          <cell r="A2366">
            <v>34918501</v>
          </cell>
          <cell r="F2366">
            <v>40.054299999999998</v>
          </cell>
        </row>
        <row r="2367">
          <cell r="A2367">
            <v>34918701</v>
          </cell>
          <cell r="F2367">
            <v>40.0702</v>
          </cell>
        </row>
        <row r="2368">
          <cell r="A2368">
            <v>34918901</v>
          </cell>
          <cell r="F2368">
            <v>40.068300000000001</v>
          </cell>
        </row>
        <row r="2369">
          <cell r="A2369">
            <v>34919301</v>
          </cell>
          <cell r="F2369">
            <v>40.075699999999998</v>
          </cell>
        </row>
        <row r="2370">
          <cell r="A2370">
            <v>34919600</v>
          </cell>
          <cell r="F2370">
            <v>40.063400000000001</v>
          </cell>
        </row>
        <row r="2371">
          <cell r="A2371">
            <v>34919901</v>
          </cell>
          <cell r="F2371">
            <v>40.067</v>
          </cell>
        </row>
        <row r="2372">
          <cell r="A2372">
            <v>34920201</v>
          </cell>
          <cell r="F2372">
            <v>40.0627</v>
          </cell>
        </row>
        <row r="2373">
          <cell r="A2373">
            <v>34920901</v>
          </cell>
          <cell r="F2373">
            <v>40.075499999999998</v>
          </cell>
        </row>
        <row r="2374">
          <cell r="A2374">
            <v>34921700</v>
          </cell>
          <cell r="F2374">
            <v>40.107399999999998</v>
          </cell>
        </row>
        <row r="2375">
          <cell r="A2375">
            <v>34922601</v>
          </cell>
          <cell r="F2375">
            <v>40.076999999999998</v>
          </cell>
        </row>
        <row r="2376">
          <cell r="A2376">
            <v>34923001</v>
          </cell>
          <cell r="F2376">
            <v>40.072499999999998</v>
          </cell>
        </row>
        <row r="2377">
          <cell r="A2377">
            <v>34923101</v>
          </cell>
          <cell r="F2377">
            <v>40.058199999999999</v>
          </cell>
        </row>
        <row r="2378">
          <cell r="A2378">
            <v>34923401</v>
          </cell>
          <cell r="F2378">
            <v>40.066800000000001</v>
          </cell>
        </row>
        <row r="2379">
          <cell r="A2379">
            <v>34923501</v>
          </cell>
          <cell r="F2379">
            <v>40.042800000000007</v>
          </cell>
        </row>
        <row r="2380">
          <cell r="A2380">
            <v>34925100</v>
          </cell>
          <cell r="F2380">
            <v>39.959599999999995</v>
          </cell>
        </row>
        <row r="2381">
          <cell r="A2381">
            <v>34925201</v>
          </cell>
          <cell r="F2381">
            <v>39.936700000000002</v>
          </cell>
        </row>
        <row r="2382">
          <cell r="A2382">
            <v>34925401</v>
          </cell>
          <cell r="F2382">
            <v>40.067699999999995</v>
          </cell>
        </row>
        <row r="2383">
          <cell r="A2383">
            <v>34926201</v>
          </cell>
          <cell r="F2383">
            <v>39.936700000000002</v>
          </cell>
        </row>
        <row r="2384">
          <cell r="A2384">
            <v>34926301</v>
          </cell>
          <cell r="F2384">
            <v>39.938300000000005</v>
          </cell>
        </row>
        <row r="2385">
          <cell r="A2385">
            <v>34926401</v>
          </cell>
          <cell r="F2385">
            <v>39.936700000000002</v>
          </cell>
        </row>
        <row r="2386">
          <cell r="A2386">
            <v>34926801</v>
          </cell>
          <cell r="F2386">
            <v>39.952399999999997</v>
          </cell>
        </row>
        <row r="2387">
          <cell r="A2387">
            <v>34927101</v>
          </cell>
          <cell r="F2387">
            <v>39.955300000000001</v>
          </cell>
        </row>
        <row r="2388">
          <cell r="A2388">
            <v>34927401</v>
          </cell>
          <cell r="F2388">
            <v>39.941499999999998</v>
          </cell>
        </row>
        <row r="2389">
          <cell r="A2389">
            <v>34927801</v>
          </cell>
          <cell r="F2389">
            <v>39.915500000000002</v>
          </cell>
        </row>
        <row r="2390">
          <cell r="A2390">
            <v>34929400</v>
          </cell>
          <cell r="F2390">
            <v>39.9467</v>
          </cell>
        </row>
        <row r="2391">
          <cell r="A2391">
            <v>34930801</v>
          </cell>
          <cell r="F2391">
            <v>39.929699999999997</v>
          </cell>
        </row>
        <row r="2392">
          <cell r="A2392">
            <v>34931201</v>
          </cell>
          <cell r="F2392">
            <v>39.951000000000001</v>
          </cell>
        </row>
        <row r="2393">
          <cell r="A2393">
            <v>34932201</v>
          </cell>
          <cell r="F2393">
            <v>40.084500000000006</v>
          </cell>
        </row>
        <row r="2394">
          <cell r="A2394">
            <v>34932901</v>
          </cell>
          <cell r="F2394">
            <v>39.931199999999997</v>
          </cell>
        </row>
        <row r="2395">
          <cell r="A2395">
            <v>34934201</v>
          </cell>
          <cell r="F2395">
            <v>39.951700000000002</v>
          </cell>
        </row>
        <row r="2396">
          <cell r="A2396">
            <v>34934301</v>
          </cell>
          <cell r="F2396">
            <v>39.9206</v>
          </cell>
        </row>
        <row r="2397">
          <cell r="A2397">
            <v>34935001</v>
          </cell>
          <cell r="F2397">
            <v>39.938300000000005</v>
          </cell>
        </row>
        <row r="2398">
          <cell r="A2398">
            <v>34935101</v>
          </cell>
          <cell r="F2398">
            <v>39.952399999999997</v>
          </cell>
        </row>
        <row r="2399">
          <cell r="A2399">
            <v>34935501</v>
          </cell>
          <cell r="F2399">
            <v>40.074600000000004</v>
          </cell>
        </row>
        <row r="2400">
          <cell r="A2400">
            <v>34935601</v>
          </cell>
          <cell r="F2400">
            <v>40.073999999999998</v>
          </cell>
        </row>
        <row r="2401">
          <cell r="A2401">
            <v>34935700</v>
          </cell>
          <cell r="F2401">
            <v>40.070599999999999</v>
          </cell>
        </row>
        <row r="2402">
          <cell r="A2402">
            <v>34935801</v>
          </cell>
          <cell r="F2402">
            <v>40.079299999999996</v>
          </cell>
        </row>
        <row r="2403">
          <cell r="A2403">
            <v>34936201</v>
          </cell>
          <cell r="F2403">
            <v>40.078600000000002</v>
          </cell>
        </row>
        <row r="2404">
          <cell r="A2404">
            <v>34936301</v>
          </cell>
          <cell r="F2404">
            <v>40.075399999999995</v>
          </cell>
        </row>
        <row r="2405">
          <cell r="A2405">
            <v>34936401</v>
          </cell>
          <cell r="F2405">
            <v>40.0822</v>
          </cell>
        </row>
        <row r="2406">
          <cell r="A2406">
            <v>34936500</v>
          </cell>
          <cell r="F2406">
            <v>40.075000000000003</v>
          </cell>
        </row>
        <row r="2407">
          <cell r="A2407">
            <v>34936601</v>
          </cell>
          <cell r="F2407">
            <v>40.076599999999999</v>
          </cell>
        </row>
        <row r="2408">
          <cell r="A2408">
            <v>34936801</v>
          </cell>
          <cell r="F2408">
            <v>40.057400000000001</v>
          </cell>
        </row>
        <row r="2409">
          <cell r="A2409">
            <v>34936901</v>
          </cell>
          <cell r="F2409">
            <v>40.074800000000003</v>
          </cell>
        </row>
        <row r="2410">
          <cell r="A2410">
            <v>34937001</v>
          </cell>
          <cell r="F2410">
            <v>40.0685</v>
          </cell>
        </row>
        <row r="2411">
          <cell r="A2411">
            <v>34937201</v>
          </cell>
          <cell r="F2411">
            <v>40.081800000000001</v>
          </cell>
        </row>
        <row r="2412">
          <cell r="A2412">
            <v>34937501</v>
          </cell>
          <cell r="F2412">
            <v>40.064799999999998</v>
          </cell>
        </row>
        <row r="2413">
          <cell r="A2413">
            <v>34937701</v>
          </cell>
          <cell r="F2413">
            <v>40.058799999999998</v>
          </cell>
        </row>
        <row r="2414">
          <cell r="A2414">
            <v>34938001</v>
          </cell>
          <cell r="F2414">
            <v>40.078600000000002</v>
          </cell>
        </row>
        <row r="2415">
          <cell r="A2415">
            <v>34938301</v>
          </cell>
          <cell r="F2415">
            <v>40.0807</v>
          </cell>
        </row>
        <row r="2416">
          <cell r="A2416">
            <v>34938401</v>
          </cell>
          <cell r="F2416">
            <v>40.078999999999994</v>
          </cell>
        </row>
        <row r="2417">
          <cell r="A2417">
            <v>34938501</v>
          </cell>
          <cell r="F2417">
            <v>40.081099999999999</v>
          </cell>
        </row>
        <row r="2418">
          <cell r="A2418">
            <v>34938700</v>
          </cell>
          <cell r="F2418">
            <v>40.059600000000003</v>
          </cell>
        </row>
        <row r="2419">
          <cell r="A2419">
            <v>34938901</v>
          </cell>
          <cell r="F2419">
            <v>40.073599999999999</v>
          </cell>
        </row>
        <row r="2420">
          <cell r="A2420">
            <v>34939301</v>
          </cell>
          <cell r="F2420">
            <v>40.078700000000005</v>
          </cell>
        </row>
        <row r="2421">
          <cell r="A2421">
            <v>34939401</v>
          </cell>
          <cell r="F2421">
            <v>40.072800000000001</v>
          </cell>
        </row>
        <row r="2422">
          <cell r="A2422">
            <v>34939500</v>
          </cell>
          <cell r="F2422">
            <v>40.044600000000003</v>
          </cell>
        </row>
        <row r="2423">
          <cell r="A2423">
            <v>34940101</v>
          </cell>
          <cell r="F2423">
            <v>40.078200000000002</v>
          </cell>
        </row>
        <row r="2424">
          <cell r="A2424">
            <v>34940201</v>
          </cell>
          <cell r="F2424">
            <v>40.069899999999997</v>
          </cell>
        </row>
        <row r="2425">
          <cell r="A2425">
            <v>34940401</v>
          </cell>
          <cell r="F2425">
            <v>39.911700000000003</v>
          </cell>
        </row>
        <row r="2426">
          <cell r="A2426">
            <v>34940701</v>
          </cell>
          <cell r="F2426">
            <v>40.077099999999994</v>
          </cell>
        </row>
        <row r="2427">
          <cell r="A2427">
            <v>34941001</v>
          </cell>
          <cell r="F2427">
            <v>39.926499999999997</v>
          </cell>
        </row>
        <row r="2428">
          <cell r="A2428">
            <v>34941301</v>
          </cell>
          <cell r="F2428">
            <v>40.076000000000001</v>
          </cell>
        </row>
        <row r="2429">
          <cell r="A2429">
            <v>34942001</v>
          </cell>
          <cell r="F2429">
            <v>39.962200000000003</v>
          </cell>
        </row>
        <row r="2430">
          <cell r="A2430">
            <v>34942101</v>
          </cell>
          <cell r="F2430">
            <v>39.913900000000005</v>
          </cell>
        </row>
        <row r="2431">
          <cell r="A2431">
            <v>34942201</v>
          </cell>
          <cell r="F2431">
            <v>39.962900000000005</v>
          </cell>
        </row>
        <row r="2432">
          <cell r="A2432">
            <v>34942401</v>
          </cell>
          <cell r="F2432">
            <v>40.077099999999994</v>
          </cell>
        </row>
        <row r="2433">
          <cell r="A2433">
            <v>34942801</v>
          </cell>
          <cell r="F2433">
            <v>40.0732</v>
          </cell>
        </row>
        <row r="2434">
          <cell r="A2434">
            <v>34942901</v>
          </cell>
          <cell r="F2434">
            <v>40.08</v>
          </cell>
        </row>
        <row r="2435">
          <cell r="A2435">
            <v>34943101</v>
          </cell>
          <cell r="F2435">
            <v>40.0764</v>
          </cell>
        </row>
        <row r="2436">
          <cell r="A2436">
            <v>34943301</v>
          </cell>
          <cell r="F2436">
            <v>39.913200000000003</v>
          </cell>
        </row>
        <row r="2437">
          <cell r="A2437">
            <v>34943302</v>
          </cell>
          <cell r="F2437">
            <v>40.076800000000006</v>
          </cell>
        </row>
        <row r="2438">
          <cell r="A2438">
            <v>34943401</v>
          </cell>
          <cell r="F2438">
            <v>40.076800000000006</v>
          </cell>
        </row>
        <row r="2439">
          <cell r="A2439">
            <v>34943501</v>
          </cell>
          <cell r="F2439">
            <v>39.9604</v>
          </cell>
        </row>
        <row r="2440">
          <cell r="A2440">
            <v>34943701</v>
          </cell>
          <cell r="F2440">
            <v>40.066299999999998</v>
          </cell>
        </row>
        <row r="2441">
          <cell r="A2441">
            <v>34943801</v>
          </cell>
          <cell r="F2441">
            <v>39.919600000000003</v>
          </cell>
        </row>
        <row r="2442">
          <cell r="A2442">
            <v>34944301</v>
          </cell>
          <cell r="F2442">
            <v>39.952399999999997</v>
          </cell>
        </row>
        <row r="2443">
          <cell r="A2443">
            <v>34944601</v>
          </cell>
          <cell r="F2443">
            <v>40.107599999999998</v>
          </cell>
        </row>
        <row r="2444">
          <cell r="A2444">
            <v>34944701</v>
          </cell>
          <cell r="F2444">
            <v>40.104099999999995</v>
          </cell>
        </row>
        <row r="2445">
          <cell r="A2445">
            <v>34944801</v>
          </cell>
          <cell r="F2445">
            <v>42.758900000000004</v>
          </cell>
        </row>
        <row r="2446">
          <cell r="A2446">
            <v>34944901</v>
          </cell>
          <cell r="F2446">
            <v>39.921599999999998</v>
          </cell>
        </row>
        <row r="2447">
          <cell r="A2447">
            <v>34945001</v>
          </cell>
          <cell r="F2447">
            <v>39.902699999999996</v>
          </cell>
        </row>
        <row r="2448">
          <cell r="A2448">
            <v>34945301</v>
          </cell>
          <cell r="F2448">
            <v>39.935400000000001</v>
          </cell>
        </row>
        <row r="2449">
          <cell r="A2449">
            <v>34945400</v>
          </cell>
          <cell r="F2449">
            <v>40.100900000000003</v>
          </cell>
        </row>
        <row r="2450">
          <cell r="A2450">
            <v>34945501</v>
          </cell>
          <cell r="F2450">
            <v>39.939399999999999</v>
          </cell>
        </row>
        <row r="2451">
          <cell r="A2451">
            <v>34945601</v>
          </cell>
          <cell r="F2451">
            <v>39.944000000000003</v>
          </cell>
        </row>
        <row r="2452">
          <cell r="A2452">
            <v>34945701</v>
          </cell>
          <cell r="F2452">
            <v>39.903099999999995</v>
          </cell>
        </row>
        <row r="2453">
          <cell r="A2453">
            <v>34946001</v>
          </cell>
          <cell r="F2453">
            <v>39.940999999999995</v>
          </cell>
        </row>
        <row r="2454">
          <cell r="A2454">
            <v>34946201</v>
          </cell>
          <cell r="F2454">
            <v>39.9373</v>
          </cell>
        </row>
        <row r="2455">
          <cell r="A2455">
            <v>34946401</v>
          </cell>
          <cell r="F2455">
            <v>40.109899999999996</v>
          </cell>
        </row>
        <row r="2456">
          <cell r="A2456">
            <v>34946501</v>
          </cell>
          <cell r="F2456">
            <v>39.9375</v>
          </cell>
        </row>
        <row r="2457">
          <cell r="A2457">
            <v>34946601</v>
          </cell>
          <cell r="F2457">
            <v>39.906100000000002</v>
          </cell>
        </row>
        <row r="2458">
          <cell r="A2458">
            <v>34946701</v>
          </cell>
          <cell r="F2458">
            <v>39.9041</v>
          </cell>
        </row>
        <row r="2459">
          <cell r="A2459">
            <v>34946801</v>
          </cell>
          <cell r="F2459">
            <v>40.107399999999998</v>
          </cell>
        </row>
        <row r="2460">
          <cell r="A2460">
            <v>34946901</v>
          </cell>
          <cell r="F2460">
            <v>40.102600000000002</v>
          </cell>
        </row>
        <row r="2461">
          <cell r="A2461">
            <v>34947201</v>
          </cell>
          <cell r="F2461">
            <v>40.108600000000003</v>
          </cell>
        </row>
        <row r="2462">
          <cell r="A2462">
            <v>34947401</v>
          </cell>
          <cell r="F2462">
            <v>39.942699999999995</v>
          </cell>
        </row>
        <row r="2463">
          <cell r="A2463">
            <v>34947701</v>
          </cell>
          <cell r="F2463">
            <v>39.950600000000001</v>
          </cell>
        </row>
        <row r="2464">
          <cell r="A2464">
            <v>34947801</v>
          </cell>
          <cell r="F2464">
            <v>39.933999999999997</v>
          </cell>
        </row>
        <row r="2465">
          <cell r="A2465">
            <v>34947901</v>
          </cell>
          <cell r="F2465">
            <v>39.900600000000004</v>
          </cell>
        </row>
        <row r="2466">
          <cell r="A2466">
            <v>34948201</v>
          </cell>
          <cell r="F2466">
            <v>39.903300000000002</v>
          </cell>
        </row>
        <row r="2467">
          <cell r="A2467">
            <v>34948300</v>
          </cell>
          <cell r="F2467">
            <v>40.029699999999998</v>
          </cell>
        </row>
        <row r="2468">
          <cell r="A2468">
            <v>34948501</v>
          </cell>
          <cell r="F2468">
            <v>39.941900000000004</v>
          </cell>
        </row>
        <row r="2469">
          <cell r="A2469">
            <v>34948601</v>
          </cell>
          <cell r="F2469">
            <v>40.107299999999995</v>
          </cell>
        </row>
        <row r="2470">
          <cell r="A2470">
            <v>34948701</v>
          </cell>
          <cell r="F2470">
            <v>39.942599999999999</v>
          </cell>
        </row>
        <row r="2471">
          <cell r="A2471">
            <v>34948900</v>
          </cell>
          <cell r="F2471">
            <v>39.959300000000006</v>
          </cell>
        </row>
        <row r="2472">
          <cell r="A2472">
            <v>34949100</v>
          </cell>
          <cell r="F2472">
            <v>39.945500000000003</v>
          </cell>
        </row>
        <row r="2473">
          <cell r="A2473">
            <v>34949401</v>
          </cell>
          <cell r="F2473">
            <v>39.940300000000001</v>
          </cell>
        </row>
        <row r="2474">
          <cell r="A2474">
            <v>34949501</v>
          </cell>
          <cell r="F2474">
            <v>39.903300000000002</v>
          </cell>
        </row>
        <row r="2475">
          <cell r="A2475">
            <v>34949901</v>
          </cell>
          <cell r="F2475">
            <v>39.908100000000005</v>
          </cell>
        </row>
        <row r="2476">
          <cell r="A2476">
            <v>34950001</v>
          </cell>
          <cell r="F2476">
            <v>39.930500000000002</v>
          </cell>
        </row>
        <row r="2477">
          <cell r="A2477">
            <v>34950101</v>
          </cell>
          <cell r="F2477">
            <v>39.982999999999997</v>
          </cell>
        </row>
        <row r="2478">
          <cell r="A2478">
            <v>34950201</v>
          </cell>
          <cell r="F2478">
            <v>39.964700000000001</v>
          </cell>
        </row>
        <row r="2479">
          <cell r="A2479">
            <v>34950301</v>
          </cell>
          <cell r="F2479">
            <v>39.966500000000003</v>
          </cell>
        </row>
        <row r="2480">
          <cell r="A2480">
            <v>34950401</v>
          </cell>
          <cell r="F2480">
            <v>39.982900000000001</v>
          </cell>
        </row>
        <row r="2481">
          <cell r="A2481">
            <v>34950501</v>
          </cell>
          <cell r="F2481">
            <v>39.950600000000001</v>
          </cell>
        </row>
        <row r="2482">
          <cell r="A2482">
            <v>34950600</v>
          </cell>
          <cell r="F2482">
            <v>39.977600000000002</v>
          </cell>
        </row>
        <row r="2483">
          <cell r="A2483">
            <v>34950701</v>
          </cell>
          <cell r="F2483">
            <v>39.894399999999997</v>
          </cell>
        </row>
        <row r="2484">
          <cell r="A2484">
            <v>34950801</v>
          </cell>
          <cell r="F2484">
            <v>39.963999999999999</v>
          </cell>
        </row>
        <row r="2485">
          <cell r="A2485">
            <v>34950901</v>
          </cell>
          <cell r="F2485">
            <v>39.908999999999999</v>
          </cell>
        </row>
        <row r="2486">
          <cell r="A2486">
            <v>34951001</v>
          </cell>
          <cell r="F2486">
            <v>40.097999999999999</v>
          </cell>
        </row>
        <row r="2487">
          <cell r="A2487">
            <v>34951101</v>
          </cell>
          <cell r="F2487">
            <v>39.9724</v>
          </cell>
        </row>
        <row r="2488">
          <cell r="A2488">
            <v>34951501</v>
          </cell>
          <cell r="F2488">
            <v>40.105899999999998</v>
          </cell>
        </row>
        <row r="2489">
          <cell r="A2489">
            <v>34951800</v>
          </cell>
          <cell r="F2489">
            <v>39.958599999999997</v>
          </cell>
        </row>
        <row r="2490">
          <cell r="A2490">
            <v>34952101</v>
          </cell>
          <cell r="F2490">
            <v>40.0991</v>
          </cell>
        </row>
        <row r="2491">
          <cell r="A2491">
            <v>34952201</v>
          </cell>
          <cell r="F2491">
            <v>39.976699999999994</v>
          </cell>
        </row>
        <row r="2492">
          <cell r="A2492">
            <v>34952501</v>
          </cell>
          <cell r="F2492">
            <v>39.962499999999999</v>
          </cell>
        </row>
        <row r="2493">
          <cell r="A2493">
            <v>34952601</v>
          </cell>
          <cell r="F2493">
            <v>39.956800000000001</v>
          </cell>
        </row>
        <row r="2494">
          <cell r="A2494">
            <v>34953001</v>
          </cell>
          <cell r="F2494">
            <v>39.959599999999995</v>
          </cell>
        </row>
        <row r="2495">
          <cell r="A2495">
            <v>34982901</v>
          </cell>
          <cell r="F2495">
            <v>39.389599999999994</v>
          </cell>
        </row>
        <row r="2496">
          <cell r="A2496">
            <v>34983201</v>
          </cell>
          <cell r="F2496">
            <v>39.3874</v>
          </cell>
        </row>
        <row r="2497">
          <cell r="A2497">
            <v>34983701</v>
          </cell>
          <cell r="F2497">
            <v>39.390300000000003</v>
          </cell>
        </row>
        <row r="2498">
          <cell r="A2498">
            <v>34983901</v>
          </cell>
          <cell r="F2498">
            <v>39.372100000000003</v>
          </cell>
        </row>
        <row r="2499">
          <cell r="A2499">
            <v>34984801</v>
          </cell>
          <cell r="F2499">
            <v>39.391399999999997</v>
          </cell>
        </row>
        <row r="2500">
          <cell r="A2500">
            <v>34985101</v>
          </cell>
          <cell r="F2500">
            <v>39.389899999999997</v>
          </cell>
        </row>
        <row r="2501">
          <cell r="A2501">
            <v>34985401</v>
          </cell>
          <cell r="F2501">
            <v>39.525100000000002</v>
          </cell>
        </row>
        <row r="2502">
          <cell r="A2502">
            <v>34985900</v>
          </cell>
          <cell r="F2502">
            <v>39.529699999999998</v>
          </cell>
        </row>
        <row r="2503">
          <cell r="A2503">
            <v>34986001</v>
          </cell>
          <cell r="F2503">
            <v>39.390300000000003</v>
          </cell>
        </row>
        <row r="2504">
          <cell r="A2504">
            <v>34986501</v>
          </cell>
          <cell r="F2504">
            <v>39.389200000000002</v>
          </cell>
        </row>
        <row r="2505">
          <cell r="A2505">
            <v>34987001</v>
          </cell>
          <cell r="F2505">
            <v>39.3917</v>
          </cell>
        </row>
        <row r="2506">
          <cell r="A2506">
            <v>34987301</v>
          </cell>
          <cell r="F2506">
            <v>39.364400000000003</v>
          </cell>
        </row>
        <row r="2507">
          <cell r="A2507">
            <v>34988001</v>
          </cell>
          <cell r="F2507">
            <v>39.957599999999999</v>
          </cell>
        </row>
        <row r="2508">
          <cell r="A2508">
            <v>34988201</v>
          </cell>
          <cell r="F2508">
            <v>39.957300000000004</v>
          </cell>
        </row>
        <row r="2509">
          <cell r="A2509">
            <v>34988401</v>
          </cell>
          <cell r="F2509">
            <v>39.834300000000006</v>
          </cell>
        </row>
        <row r="2510">
          <cell r="A2510">
            <v>34988501</v>
          </cell>
          <cell r="F2510">
            <v>39.988500000000002</v>
          </cell>
        </row>
        <row r="2511">
          <cell r="A2511">
            <v>34990401</v>
          </cell>
          <cell r="F2511">
            <v>39.992399999999996</v>
          </cell>
        </row>
        <row r="2512">
          <cell r="A2512">
            <v>34991001</v>
          </cell>
          <cell r="F2512">
            <v>39.9895</v>
          </cell>
        </row>
        <row r="2513">
          <cell r="A2513">
            <v>34991101</v>
          </cell>
          <cell r="F2513">
            <v>39.924500000000002</v>
          </cell>
        </row>
        <row r="2514">
          <cell r="A2514">
            <v>34991300</v>
          </cell>
          <cell r="F2514">
            <v>39.96</v>
          </cell>
        </row>
        <row r="2515">
          <cell r="A2515">
            <v>34992101</v>
          </cell>
          <cell r="F2515">
            <v>40.031200000000005</v>
          </cell>
        </row>
        <row r="2516">
          <cell r="A2516">
            <v>34992701</v>
          </cell>
          <cell r="F2516">
            <v>39.993899999999996</v>
          </cell>
        </row>
        <row r="2517">
          <cell r="A2517">
            <v>34992901</v>
          </cell>
          <cell r="F2517">
            <v>39.939</v>
          </cell>
        </row>
        <row r="2518">
          <cell r="A2518">
            <v>35074001</v>
          </cell>
          <cell r="F2518">
            <v>39.310699999999997</v>
          </cell>
        </row>
        <row r="2519">
          <cell r="A2519">
            <v>35074801</v>
          </cell>
          <cell r="F2519">
            <v>39.259500000000003</v>
          </cell>
        </row>
        <row r="2520">
          <cell r="A2520">
            <v>35074901</v>
          </cell>
          <cell r="F2520">
            <v>39.115299999999998</v>
          </cell>
        </row>
        <row r="2521">
          <cell r="A2521">
            <v>35075302</v>
          </cell>
          <cell r="F2521">
            <v>39.717700000000001</v>
          </cell>
        </row>
        <row r="2522">
          <cell r="A2522">
            <v>35126100</v>
          </cell>
          <cell r="F2522">
            <v>39.295999999999999</v>
          </cell>
        </row>
        <row r="2523">
          <cell r="A2523">
            <v>35127201</v>
          </cell>
          <cell r="F2523">
            <v>39.700899999999997</v>
          </cell>
        </row>
        <row r="2524">
          <cell r="A2524">
            <v>35127601</v>
          </cell>
          <cell r="F2524">
            <v>39.922800000000002</v>
          </cell>
        </row>
        <row r="2525">
          <cell r="A2525">
            <v>35519601</v>
          </cell>
          <cell r="F2525">
            <v>40.133700000000005</v>
          </cell>
        </row>
        <row r="2526">
          <cell r="A2526">
            <v>35918200</v>
          </cell>
          <cell r="F2526">
            <v>39.302499999999995</v>
          </cell>
        </row>
        <row r="2527">
          <cell r="A2527">
            <v>35969701</v>
          </cell>
          <cell r="F2527">
            <v>39.978100000000005</v>
          </cell>
        </row>
        <row r="2528">
          <cell r="A2528">
            <v>36076301</v>
          </cell>
          <cell r="F2528">
            <v>39.580200000000005</v>
          </cell>
        </row>
        <row r="2529">
          <cell r="A2529">
            <v>36119101</v>
          </cell>
          <cell r="F2529">
            <v>39.942300000000003</v>
          </cell>
        </row>
        <row r="2530">
          <cell r="A2530">
            <v>36177301</v>
          </cell>
          <cell r="F2530">
            <v>40.006999999999998</v>
          </cell>
        </row>
        <row r="2531">
          <cell r="A2531">
            <v>50002001</v>
          </cell>
          <cell r="F2531">
            <v>39.704900000000002</v>
          </cell>
        </row>
        <row r="2532">
          <cell r="A2532">
            <v>50005800</v>
          </cell>
          <cell r="F2532">
            <v>39.677100000000003</v>
          </cell>
        </row>
        <row r="2533">
          <cell r="A2533">
            <v>50006101</v>
          </cell>
          <cell r="F2533">
            <v>39.9298</v>
          </cell>
        </row>
        <row r="2534">
          <cell r="A2534">
            <v>50009401</v>
          </cell>
          <cell r="F2534">
            <v>39.914099999999998</v>
          </cell>
        </row>
        <row r="2535">
          <cell r="A2535">
            <v>50010701</v>
          </cell>
          <cell r="F2535">
            <v>40.074600000000004</v>
          </cell>
        </row>
        <row r="2536">
          <cell r="A2536">
            <v>50012201</v>
          </cell>
          <cell r="F2536">
            <v>39.922199999999997</v>
          </cell>
        </row>
        <row r="2537">
          <cell r="A2537">
            <v>50013701</v>
          </cell>
          <cell r="F2537">
            <v>39.931699999999999</v>
          </cell>
        </row>
        <row r="2538">
          <cell r="A2538">
            <v>50016401</v>
          </cell>
          <cell r="F2538">
            <v>40.045999999999999</v>
          </cell>
        </row>
        <row r="2539">
          <cell r="A2539">
            <v>50028101</v>
          </cell>
          <cell r="F2539">
            <v>40.174099999999996</v>
          </cell>
        </row>
        <row r="2540">
          <cell r="A2540">
            <v>50029502</v>
          </cell>
          <cell r="F2540">
            <v>39.6402</v>
          </cell>
        </row>
        <row r="2541">
          <cell r="A2541">
            <v>50030601</v>
          </cell>
          <cell r="F2541">
            <v>39.622999999999998</v>
          </cell>
        </row>
        <row r="2542">
          <cell r="A2542">
            <v>50031401</v>
          </cell>
          <cell r="F2542">
            <v>40.066299999999998</v>
          </cell>
        </row>
        <row r="2543">
          <cell r="A2543">
            <v>50041401</v>
          </cell>
          <cell r="F2543">
            <v>39.936199999999999</v>
          </cell>
        </row>
        <row r="2544">
          <cell r="A2544">
            <v>50041501</v>
          </cell>
          <cell r="F2544">
            <v>39.709699999999998</v>
          </cell>
        </row>
        <row r="2545">
          <cell r="A2545">
            <v>50042101</v>
          </cell>
          <cell r="F2545">
            <v>39.622100000000003</v>
          </cell>
        </row>
        <row r="2546">
          <cell r="A2546">
            <v>50043001</v>
          </cell>
          <cell r="F2546">
            <v>40.068800000000003</v>
          </cell>
        </row>
        <row r="2547">
          <cell r="A2547">
            <v>50044301</v>
          </cell>
          <cell r="F2547">
            <v>39.662099999999995</v>
          </cell>
        </row>
        <row r="2548">
          <cell r="A2548">
            <v>50045201</v>
          </cell>
          <cell r="F2548">
            <v>40.005800000000001</v>
          </cell>
        </row>
        <row r="2549">
          <cell r="A2549">
            <v>50045501</v>
          </cell>
          <cell r="F2549">
            <v>39.926499999999997</v>
          </cell>
        </row>
        <row r="2550">
          <cell r="A2550">
            <v>50045601</v>
          </cell>
          <cell r="F2550">
            <v>39.969799999999999</v>
          </cell>
        </row>
        <row r="2551">
          <cell r="A2551">
            <v>50048301</v>
          </cell>
          <cell r="F2551">
            <v>39.9557</v>
          </cell>
        </row>
        <row r="2552">
          <cell r="A2552">
            <v>50048801</v>
          </cell>
          <cell r="F2552">
            <v>40.180800000000005</v>
          </cell>
        </row>
        <row r="2553">
          <cell r="A2553">
            <v>50049400</v>
          </cell>
          <cell r="F2553">
            <v>40.167400000000001</v>
          </cell>
        </row>
        <row r="2554">
          <cell r="A2554">
            <v>50049901</v>
          </cell>
          <cell r="F2554">
            <v>39.933</v>
          </cell>
        </row>
        <row r="2555">
          <cell r="A2555">
            <v>50050001</v>
          </cell>
          <cell r="F2555">
            <v>39.940100000000001</v>
          </cell>
        </row>
        <row r="2556">
          <cell r="A2556">
            <v>50051401</v>
          </cell>
          <cell r="F2556">
            <v>39.613099999999996</v>
          </cell>
        </row>
        <row r="2557">
          <cell r="A2557">
            <v>50051801</v>
          </cell>
          <cell r="F2557">
            <v>39.958199999999998</v>
          </cell>
        </row>
        <row r="2558">
          <cell r="A2558">
            <v>50051901</v>
          </cell>
          <cell r="F2558">
            <v>39.957500000000003</v>
          </cell>
        </row>
        <row r="2559">
          <cell r="A2559">
            <v>50052001</v>
          </cell>
          <cell r="F2559">
            <v>39.951700000000002</v>
          </cell>
        </row>
        <row r="2560">
          <cell r="A2560">
            <v>50052101</v>
          </cell>
          <cell r="F2560">
            <v>39.9557</v>
          </cell>
        </row>
        <row r="2561">
          <cell r="A2561">
            <v>50052201</v>
          </cell>
          <cell r="F2561">
            <v>39.952099999999994</v>
          </cell>
        </row>
        <row r="2562">
          <cell r="A2562">
            <v>50052401</v>
          </cell>
          <cell r="F2562">
            <v>40.168299999999995</v>
          </cell>
        </row>
        <row r="2563">
          <cell r="A2563">
            <v>50052501</v>
          </cell>
          <cell r="F2563">
            <v>40.171199999999999</v>
          </cell>
        </row>
        <row r="2564">
          <cell r="A2564">
            <v>50052601</v>
          </cell>
          <cell r="F2564">
            <v>40.170499999999997</v>
          </cell>
        </row>
        <row r="2565">
          <cell r="A2565">
            <v>50052701</v>
          </cell>
          <cell r="F2565">
            <v>40.150600000000004</v>
          </cell>
        </row>
        <row r="2566">
          <cell r="A2566">
            <v>50052801</v>
          </cell>
          <cell r="F2566">
            <v>40.174099999999996</v>
          </cell>
        </row>
        <row r="2567">
          <cell r="A2567">
            <v>50053001</v>
          </cell>
          <cell r="F2567">
            <v>39.734099999999998</v>
          </cell>
        </row>
        <row r="2568">
          <cell r="A2568">
            <v>50053101</v>
          </cell>
          <cell r="F2568">
            <v>39.736899999999999</v>
          </cell>
        </row>
        <row r="2569">
          <cell r="A2569">
            <v>50053201</v>
          </cell>
          <cell r="F2569">
            <v>39.984899999999996</v>
          </cell>
        </row>
        <row r="2570">
          <cell r="A2570">
            <v>50053301</v>
          </cell>
          <cell r="F2570">
            <v>39.947000000000003</v>
          </cell>
        </row>
        <row r="2571">
          <cell r="A2571">
            <v>50053401</v>
          </cell>
          <cell r="F2571">
            <v>39.948100000000004</v>
          </cell>
        </row>
        <row r="2572">
          <cell r="A2572">
            <v>50053501</v>
          </cell>
          <cell r="F2572">
            <v>39.957500000000003</v>
          </cell>
        </row>
        <row r="2573">
          <cell r="A2573">
            <v>50053601</v>
          </cell>
          <cell r="F2573">
            <v>39.954999999999998</v>
          </cell>
        </row>
        <row r="2574">
          <cell r="A2574">
            <v>50053701</v>
          </cell>
          <cell r="F2574">
            <v>39.945599999999999</v>
          </cell>
        </row>
        <row r="2575">
          <cell r="A2575">
            <v>50053801</v>
          </cell>
          <cell r="F2575">
            <v>39.945900000000002</v>
          </cell>
        </row>
        <row r="2576">
          <cell r="A2576">
            <v>50053901</v>
          </cell>
          <cell r="F2576">
            <v>39.950299999999999</v>
          </cell>
        </row>
        <row r="2577">
          <cell r="A2577">
            <v>50054101</v>
          </cell>
          <cell r="F2577">
            <v>39.947700000000005</v>
          </cell>
        </row>
        <row r="2578">
          <cell r="A2578">
            <v>50054201</v>
          </cell>
          <cell r="F2578">
            <v>39.943100000000001</v>
          </cell>
        </row>
        <row r="2579">
          <cell r="A2579">
            <v>50054301</v>
          </cell>
          <cell r="F2579">
            <v>39.940899999999999</v>
          </cell>
        </row>
        <row r="2580">
          <cell r="A2580">
            <v>50054401</v>
          </cell>
          <cell r="F2580">
            <v>39.945900000000002</v>
          </cell>
        </row>
        <row r="2581">
          <cell r="A2581">
            <v>50054501</v>
          </cell>
          <cell r="F2581">
            <v>39.517800000000001</v>
          </cell>
        </row>
        <row r="2582">
          <cell r="A2582">
            <v>50054601</v>
          </cell>
          <cell r="F2582">
            <v>39.497699999999995</v>
          </cell>
        </row>
        <row r="2583">
          <cell r="A2583">
            <v>50054701</v>
          </cell>
          <cell r="F2583">
            <v>39.520699999999998</v>
          </cell>
        </row>
        <row r="2584">
          <cell r="A2584">
            <v>50054801</v>
          </cell>
          <cell r="F2584">
            <v>39.547400000000003</v>
          </cell>
        </row>
        <row r="2585">
          <cell r="A2585">
            <v>50054900</v>
          </cell>
          <cell r="F2585">
            <v>39.487200000000001</v>
          </cell>
        </row>
        <row r="2586">
          <cell r="A2586">
            <v>50055101</v>
          </cell>
          <cell r="F2586">
            <v>39.533000000000001</v>
          </cell>
        </row>
        <row r="2587">
          <cell r="A2587">
            <v>50055201</v>
          </cell>
          <cell r="F2587">
            <v>39.543799999999997</v>
          </cell>
        </row>
        <row r="2588">
          <cell r="A2588">
            <v>50055301</v>
          </cell>
          <cell r="F2588">
            <v>39.566800000000001</v>
          </cell>
        </row>
        <row r="2589">
          <cell r="A2589">
            <v>50055401</v>
          </cell>
          <cell r="F2589">
            <v>39.5535</v>
          </cell>
        </row>
        <row r="2590">
          <cell r="A2590">
            <v>50055501</v>
          </cell>
          <cell r="F2590">
            <v>39.567900000000002</v>
          </cell>
        </row>
        <row r="2591">
          <cell r="A2591">
            <v>50055601</v>
          </cell>
          <cell r="F2591">
            <v>39.478899999999996</v>
          </cell>
        </row>
        <row r="2592">
          <cell r="A2592">
            <v>50055701</v>
          </cell>
          <cell r="F2592">
            <v>39.495100000000001</v>
          </cell>
        </row>
        <row r="2593">
          <cell r="A2593">
            <v>50055901</v>
          </cell>
          <cell r="F2593">
            <v>39.865200000000002</v>
          </cell>
        </row>
        <row r="2594">
          <cell r="A2594">
            <v>50056001</v>
          </cell>
          <cell r="F2594">
            <v>39.836799999999997</v>
          </cell>
        </row>
        <row r="2595">
          <cell r="A2595">
            <v>50056101</v>
          </cell>
          <cell r="F2595">
            <v>39.786299999999997</v>
          </cell>
        </row>
        <row r="2596">
          <cell r="A2596">
            <v>50056201</v>
          </cell>
          <cell r="F2596">
            <v>39.816200000000002</v>
          </cell>
        </row>
        <row r="2597">
          <cell r="A2597">
            <v>50056301</v>
          </cell>
          <cell r="F2597">
            <v>39.862700000000004</v>
          </cell>
        </row>
        <row r="2598">
          <cell r="A2598">
            <v>50056401</v>
          </cell>
          <cell r="F2598">
            <v>39.824900000000007</v>
          </cell>
        </row>
        <row r="2599">
          <cell r="A2599">
            <v>50056501</v>
          </cell>
          <cell r="F2599">
            <v>39.832799999999999</v>
          </cell>
        </row>
        <row r="2600">
          <cell r="A2600">
            <v>50056601</v>
          </cell>
          <cell r="F2600">
            <v>39.956800000000001</v>
          </cell>
        </row>
        <row r="2601">
          <cell r="A2601">
            <v>50056701</v>
          </cell>
          <cell r="F2601">
            <v>39.943800000000003</v>
          </cell>
        </row>
        <row r="2602">
          <cell r="A2602">
            <v>50056801</v>
          </cell>
          <cell r="F2602">
            <v>39.934100000000001</v>
          </cell>
        </row>
        <row r="2603">
          <cell r="A2603">
            <v>50056901</v>
          </cell>
          <cell r="F2603">
            <v>39.959300000000006</v>
          </cell>
        </row>
        <row r="2604">
          <cell r="A2604">
            <v>50057001</v>
          </cell>
          <cell r="F2604">
            <v>39.9604</v>
          </cell>
        </row>
        <row r="2605">
          <cell r="A2605">
            <v>50057101</v>
          </cell>
          <cell r="F2605">
            <v>39.957100000000004</v>
          </cell>
        </row>
        <row r="2606">
          <cell r="A2606">
            <v>50057201</v>
          </cell>
          <cell r="F2606">
            <v>39.9604</v>
          </cell>
        </row>
        <row r="2607">
          <cell r="A2607">
            <v>50057301</v>
          </cell>
          <cell r="F2607">
            <v>39.956400000000002</v>
          </cell>
        </row>
        <row r="2608">
          <cell r="A2608">
            <v>50057401</v>
          </cell>
          <cell r="F2608">
            <v>39.956800000000001</v>
          </cell>
        </row>
        <row r="2609">
          <cell r="A2609">
            <v>50057501</v>
          </cell>
          <cell r="F2609">
            <v>39.950600000000001</v>
          </cell>
        </row>
        <row r="2610">
          <cell r="A2610">
            <v>50057601</v>
          </cell>
          <cell r="F2610">
            <v>39.954999999999998</v>
          </cell>
        </row>
        <row r="2611">
          <cell r="A2611">
            <v>50057801</v>
          </cell>
          <cell r="F2611">
            <v>39.956400000000002</v>
          </cell>
        </row>
        <row r="2612">
          <cell r="A2612">
            <v>50057901</v>
          </cell>
          <cell r="F2612">
            <v>39.9557</v>
          </cell>
        </row>
        <row r="2613">
          <cell r="A2613">
            <v>50059001</v>
          </cell>
          <cell r="F2613">
            <v>39.988799999999998</v>
          </cell>
        </row>
        <row r="2614">
          <cell r="A2614">
            <v>50059101</v>
          </cell>
          <cell r="F2614">
            <v>40.1524</v>
          </cell>
        </row>
        <row r="2615">
          <cell r="A2615">
            <v>50061801</v>
          </cell>
          <cell r="F2615">
            <v>39.509700000000002</v>
          </cell>
        </row>
        <row r="2616">
          <cell r="A2616">
            <v>50062101</v>
          </cell>
          <cell r="F2616">
            <v>39.976300000000002</v>
          </cell>
        </row>
        <row r="2617">
          <cell r="A2617">
            <v>50062301</v>
          </cell>
          <cell r="F2617">
            <v>39.974699999999999</v>
          </cell>
        </row>
        <row r="2618">
          <cell r="A2618">
            <v>50062401</v>
          </cell>
          <cell r="F2618">
            <v>39.972100000000005</v>
          </cell>
        </row>
        <row r="2619">
          <cell r="A2619">
            <v>50062501</v>
          </cell>
          <cell r="F2619">
            <v>40.032800000000002</v>
          </cell>
        </row>
        <row r="2620">
          <cell r="A2620">
            <v>50062701</v>
          </cell>
          <cell r="F2620">
            <v>40.024099999999997</v>
          </cell>
        </row>
        <row r="2621">
          <cell r="A2621">
            <v>50062801</v>
          </cell>
          <cell r="F2621">
            <v>40.171999999999997</v>
          </cell>
        </row>
        <row r="2622">
          <cell r="A2622">
            <v>50063701</v>
          </cell>
          <cell r="F2622">
            <v>39.655700000000003</v>
          </cell>
        </row>
        <row r="2623">
          <cell r="A2623">
            <v>50065201</v>
          </cell>
          <cell r="F2623">
            <v>38.794400000000003</v>
          </cell>
        </row>
        <row r="2624">
          <cell r="A2624">
            <v>50071701</v>
          </cell>
          <cell r="F2624">
            <v>40.144199999999998</v>
          </cell>
        </row>
        <row r="2625">
          <cell r="A2625">
            <v>50072701</v>
          </cell>
          <cell r="F2625">
            <v>39.693899999999999</v>
          </cell>
        </row>
        <row r="2626">
          <cell r="A2626">
            <v>50072901</v>
          </cell>
          <cell r="F2626">
            <v>39.958599999999997</v>
          </cell>
        </row>
        <row r="2627">
          <cell r="A2627">
            <v>50073500</v>
          </cell>
          <cell r="F2627">
            <v>39.671599999999998</v>
          </cell>
        </row>
        <row r="2628">
          <cell r="A2628">
            <v>50083201</v>
          </cell>
          <cell r="F2628">
            <v>39.3247</v>
          </cell>
        </row>
        <row r="2629">
          <cell r="A2629">
            <v>50084101</v>
          </cell>
          <cell r="F2629">
            <v>39.355000000000004</v>
          </cell>
        </row>
        <row r="2630">
          <cell r="A2630">
            <v>50084801</v>
          </cell>
          <cell r="F2630">
            <v>39.723599999999998</v>
          </cell>
        </row>
        <row r="2631">
          <cell r="A2631">
            <v>50085501</v>
          </cell>
          <cell r="F2631">
            <v>40.070099999999996</v>
          </cell>
        </row>
        <row r="2632">
          <cell r="A2632">
            <v>50087401</v>
          </cell>
          <cell r="F2632">
            <v>39.040799999999997</v>
          </cell>
        </row>
        <row r="2633">
          <cell r="A2633">
            <v>50088501</v>
          </cell>
          <cell r="F2633">
            <v>39.786200000000001</v>
          </cell>
        </row>
        <row r="2634">
          <cell r="A2634">
            <v>50088701</v>
          </cell>
          <cell r="F2634">
            <v>40.045200000000001</v>
          </cell>
        </row>
        <row r="2635">
          <cell r="A2635">
            <v>50089200</v>
          </cell>
          <cell r="F2635">
            <v>39.487500000000004</v>
          </cell>
        </row>
        <row r="2636">
          <cell r="A2636">
            <v>50089300</v>
          </cell>
          <cell r="F2636">
            <v>39.211200000000005</v>
          </cell>
        </row>
        <row r="2637">
          <cell r="A2637">
            <v>50093101</v>
          </cell>
          <cell r="F2637">
            <v>37.610499999999995</v>
          </cell>
        </row>
        <row r="2638">
          <cell r="A2638">
            <v>50094201</v>
          </cell>
          <cell r="F2638">
            <v>40.046999999999997</v>
          </cell>
        </row>
        <row r="2639">
          <cell r="A2639">
            <v>50094301</v>
          </cell>
          <cell r="F2639">
            <v>40.063300000000005</v>
          </cell>
        </row>
        <row r="2640">
          <cell r="A2640">
            <v>50097501</v>
          </cell>
          <cell r="F2640">
            <v>39.8018</v>
          </cell>
        </row>
        <row r="2641">
          <cell r="A2641">
            <v>50099201</v>
          </cell>
          <cell r="F2641">
            <v>39.715299999999999</v>
          </cell>
        </row>
        <row r="2642">
          <cell r="A2642">
            <v>50100601</v>
          </cell>
          <cell r="F2642">
            <v>39.963999999999999</v>
          </cell>
        </row>
        <row r="2643">
          <cell r="A2643">
            <v>50100700</v>
          </cell>
          <cell r="F2643">
            <v>39.9495</v>
          </cell>
        </row>
        <row r="2644">
          <cell r="A2644">
            <v>50100901</v>
          </cell>
          <cell r="F2644">
            <v>39.9557</v>
          </cell>
        </row>
        <row r="2645">
          <cell r="A2645">
            <v>50101001</v>
          </cell>
          <cell r="F2645">
            <v>39.965000000000003</v>
          </cell>
        </row>
        <row r="2646">
          <cell r="A2646">
            <v>50102001</v>
          </cell>
          <cell r="F2646">
            <v>39.47</v>
          </cell>
        </row>
        <row r="2647">
          <cell r="A2647">
            <v>50103601</v>
          </cell>
          <cell r="F2647">
            <v>39.7104</v>
          </cell>
        </row>
        <row r="2648">
          <cell r="A2648">
            <v>50104101</v>
          </cell>
          <cell r="F2648">
            <v>40.140700000000002</v>
          </cell>
        </row>
        <row r="2649">
          <cell r="A2649">
            <v>50110101</v>
          </cell>
          <cell r="F2649">
            <v>39.816400000000002</v>
          </cell>
        </row>
        <row r="2650">
          <cell r="A2650">
            <v>50110501</v>
          </cell>
          <cell r="F2650">
            <v>40.131399999999999</v>
          </cell>
        </row>
        <row r="2651">
          <cell r="A2651">
            <v>50112401</v>
          </cell>
          <cell r="F2651">
            <v>39.686500000000002</v>
          </cell>
        </row>
        <row r="2652">
          <cell r="A2652">
            <v>50112501</v>
          </cell>
          <cell r="F2652">
            <v>39.953700000000005</v>
          </cell>
        </row>
        <row r="2653">
          <cell r="A2653">
            <v>50112601</v>
          </cell>
          <cell r="F2653">
            <v>39.394400000000005</v>
          </cell>
        </row>
        <row r="2654">
          <cell r="A2654">
            <v>50114901</v>
          </cell>
          <cell r="F2654">
            <v>40.134299999999996</v>
          </cell>
        </row>
        <row r="2655">
          <cell r="A2655">
            <v>50115101</v>
          </cell>
          <cell r="F2655">
            <v>40.1798</v>
          </cell>
        </row>
        <row r="2656">
          <cell r="A2656">
            <v>50116901</v>
          </cell>
          <cell r="F2656">
            <v>40.080400000000004</v>
          </cell>
        </row>
        <row r="2657">
          <cell r="A2657">
            <v>50117300</v>
          </cell>
          <cell r="F2657">
            <v>39.933</v>
          </cell>
        </row>
        <row r="2658">
          <cell r="A2658">
            <v>50117401</v>
          </cell>
          <cell r="F2658">
            <v>39.957799999999999</v>
          </cell>
        </row>
        <row r="2659">
          <cell r="A2659">
            <v>50120401</v>
          </cell>
          <cell r="F2659">
            <v>40.060900000000004</v>
          </cell>
        </row>
        <row r="2660">
          <cell r="A2660">
            <v>50120601</v>
          </cell>
          <cell r="F2660">
            <v>39.4328</v>
          </cell>
        </row>
        <row r="2661">
          <cell r="A2661">
            <v>50121101</v>
          </cell>
          <cell r="F2661">
            <v>39.613299999999995</v>
          </cell>
        </row>
        <row r="2662">
          <cell r="A2662">
            <v>50122501</v>
          </cell>
          <cell r="F2662">
            <v>40.071399999999997</v>
          </cell>
        </row>
        <row r="2663">
          <cell r="A2663">
            <v>50128301</v>
          </cell>
          <cell r="F2663">
            <v>40.052900000000001</v>
          </cell>
        </row>
        <row r="2664">
          <cell r="A2664">
            <v>50128501</v>
          </cell>
          <cell r="F2664">
            <v>39.942499999999995</v>
          </cell>
        </row>
        <row r="2665">
          <cell r="A2665">
            <v>50129701</v>
          </cell>
          <cell r="F2665">
            <v>47.339199999999998</v>
          </cell>
        </row>
        <row r="2666">
          <cell r="A2666">
            <v>50132301</v>
          </cell>
          <cell r="F2666">
            <v>38.963900000000002</v>
          </cell>
        </row>
        <row r="2667">
          <cell r="A2667">
            <v>50144101</v>
          </cell>
          <cell r="F2667">
            <v>39.996099999999998</v>
          </cell>
        </row>
        <row r="2668">
          <cell r="A2668">
            <v>50145201</v>
          </cell>
          <cell r="F2668">
            <v>40.135300000000001</v>
          </cell>
        </row>
        <row r="2669">
          <cell r="A2669">
            <v>50153401</v>
          </cell>
          <cell r="F2669">
            <v>40.049099999999996</v>
          </cell>
        </row>
        <row r="2670">
          <cell r="A2670">
            <v>34825001</v>
          </cell>
          <cell r="F2670">
            <v>39.925599999999996</v>
          </cell>
        </row>
        <row r="2673">
          <cell r="A2673" t="str">
            <v>Impianto di Distribuzione</v>
          </cell>
        </row>
        <row r="2674">
          <cell r="A2674" t="str">
            <v>Denominazione Impianto</v>
          </cell>
        </row>
        <row r="2675">
          <cell r="A2675" t="str">
            <v>Potere Calorifico Convenzionale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C1D67-780C-43BE-9EB5-4327F421864A}">
  <sheetPr codeName="Tabelle1"/>
  <dimension ref="A1:G88"/>
  <sheetViews>
    <sheetView workbookViewId="0"/>
  </sheetViews>
  <sheetFormatPr baseColWidth="10" defaultColWidth="11.42578125" defaultRowHeight="15" x14ac:dyDescent="0.25"/>
  <cols>
    <col min="1" max="1" width="31.5703125" bestFit="1" customWidth="1"/>
    <col min="2" max="2" width="31.5703125" customWidth="1"/>
    <col min="3" max="3" width="20.5703125" customWidth="1"/>
  </cols>
  <sheetData>
    <row r="1" spans="1:7" x14ac:dyDescent="0.25">
      <c r="A1" t="s">
        <v>58</v>
      </c>
      <c r="B1" t="s">
        <v>113</v>
      </c>
      <c r="C1" t="s">
        <v>59</v>
      </c>
      <c r="D1" t="s">
        <v>200</v>
      </c>
      <c r="E1" t="s">
        <v>188</v>
      </c>
      <c r="F1" t="s">
        <v>248</v>
      </c>
      <c r="G1" t="s">
        <v>274</v>
      </c>
    </row>
    <row r="2" spans="1:7" x14ac:dyDescent="0.25">
      <c r="A2" t="s">
        <v>61</v>
      </c>
      <c r="B2" t="s">
        <v>114</v>
      </c>
      <c r="C2">
        <v>34507400</v>
      </c>
      <c r="D2">
        <v>39.0901</v>
      </c>
      <c r="E2">
        <v>39.530900000000003</v>
      </c>
      <c r="F2">
        <f>_xlfn.XLOOKUP(C2,[1]Foglio1!$A$7:$A$2677,[1]Foglio1!$F$7:$F$2677)</f>
        <v>39.5122</v>
      </c>
      <c r="G2">
        <f>_xlfn.XLOOKUP(C2,'[2]2025'!$A:$A,'[2]2025'!$F:$F)</f>
        <v>39.6843</v>
      </c>
    </row>
    <row r="3" spans="1:7" x14ac:dyDescent="0.25">
      <c r="A3" t="s">
        <v>64</v>
      </c>
      <c r="B3" t="s">
        <v>115</v>
      </c>
      <c r="C3">
        <v>34507400</v>
      </c>
      <c r="D3">
        <v>39.0901</v>
      </c>
      <c r="E3">
        <v>39.530900000000003</v>
      </c>
      <c r="F3">
        <f>_xlfn.XLOOKUP(C3,[1]Foglio1!$A$7:$A$2677,[1]Foglio1!$F$7:$F$2677)</f>
        <v>39.5122</v>
      </c>
      <c r="G3">
        <f>_xlfn.XLOOKUP(C3,'[2]2025'!$A:$A,'[2]2025'!$F:$F)</f>
        <v>39.6843</v>
      </c>
    </row>
    <row r="4" spans="1:7" x14ac:dyDescent="0.25">
      <c r="A4" t="s">
        <v>192</v>
      </c>
      <c r="B4" t="s">
        <v>116</v>
      </c>
      <c r="C4">
        <v>34507400</v>
      </c>
      <c r="D4">
        <v>39.0901</v>
      </c>
      <c r="E4">
        <v>39.530900000000003</v>
      </c>
      <c r="F4">
        <f>_xlfn.XLOOKUP(C4,[1]Foglio1!$A$7:$A$2677,[1]Foglio1!$F$7:$F$2677)</f>
        <v>39.5122</v>
      </c>
      <c r="G4">
        <f>_xlfn.XLOOKUP(C4,'[2]2025'!$A:$A,'[2]2025'!$F:$F)</f>
        <v>39.6843</v>
      </c>
    </row>
    <row r="5" spans="1:7" x14ac:dyDescent="0.25">
      <c r="A5" t="s">
        <v>106</v>
      </c>
      <c r="B5" t="s">
        <v>106</v>
      </c>
      <c r="C5">
        <v>34509301</v>
      </c>
      <c r="D5">
        <v>39.040700000000001</v>
      </c>
      <c r="E5">
        <v>39.040700000000001</v>
      </c>
      <c r="F5">
        <f>_xlfn.XLOOKUP(C5,[1]Foglio1!$A$7:$A$2677,[1]Foglio1!$F$7:$F$2677)</f>
        <v>39.506300000000003</v>
      </c>
      <c r="G5">
        <f>_xlfn.XLOOKUP(C5,'[2]2025'!$A:$A,'[2]2025'!$F:$F)</f>
        <v>39.689500000000002</v>
      </c>
    </row>
    <row r="6" spans="1:7" x14ac:dyDescent="0.25">
      <c r="A6" t="s">
        <v>229</v>
      </c>
      <c r="B6" t="s">
        <v>230</v>
      </c>
      <c r="C6">
        <v>34507400</v>
      </c>
      <c r="D6">
        <v>39.0901</v>
      </c>
      <c r="E6">
        <v>39.530900000000003</v>
      </c>
      <c r="F6">
        <f>_xlfn.XLOOKUP(C6,[1]Foglio1!$A$7:$A$2677,[1]Foglio1!$F$7:$F$2677)</f>
        <v>39.5122</v>
      </c>
      <c r="G6">
        <f>_xlfn.XLOOKUP(C6,'[2]2025'!$A:$A,'[2]2025'!$F:$F)</f>
        <v>39.6843</v>
      </c>
    </row>
    <row r="7" spans="1:7" x14ac:dyDescent="0.25">
      <c r="A7" t="s">
        <v>62</v>
      </c>
      <c r="B7" t="s">
        <v>117</v>
      </c>
      <c r="C7">
        <v>50005800</v>
      </c>
      <c r="D7">
        <v>39.066800000000001</v>
      </c>
      <c r="E7">
        <v>39.53</v>
      </c>
      <c r="F7">
        <f>_xlfn.XLOOKUP(C7,[1]Foglio1!$A$7:$A$2677,[1]Foglio1!$F$7:$F$2677)</f>
        <v>39.497100000000003</v>
      </c>
      <c r="G7">
        <f>_xlfn.XLOOKUP(C7,'[2]2025'!$A:$A,'[2]2025'!$F:$F)</f>
        <v>39.677100000000003</v>
      </c>
    </row>
    <row r="8" spans="1:7" x14ac:dyDescent="0.25">
      <c r="A8" t="s">
        <v>90</v>
      </c>
      <c r="B8" t="s">
        <v>118</v>
      </c>
      <c r="C8">
        <v>50072701</v>
      </c>
      <c r="D8">
        <v>39.061700000000002</v>
      </c>
      <c r="E8">
        <v>39.524299999999997</v>
      </c>
      <c r="F8">
        <f>_xlfn.XLOOKUP(C8,[1]Foglio1!$A$7:$A$2677,[1]Foglio1!$F$7:$F$2677)</f>
        <v>39.507399999999997</v>
      </c>
      <c r="G8">
        <f>_xlfn.XLOOKUP(C8,'[2]2025'!$A:$A,'[2]2025'!$F:$F)</f>
        <v>39.693899999999999</v>
      </c>
    </row>
    <row r="9" spans="1:7" x14ac:dyDescent="0.25">
      <c r="A9" t="s">
        <v>85</v>
      </c>
      <c r="B9" t="s">
        <v>119</v>
      </c>
      <c r="C9">
        <v>34497900</v>
      </c>
      <c r="D9">
        <v>39.058900000000001</v>
      </c>
      <c r="E9">
        <v>39.527300000000004</v>
      </c>
      <c r="F9">
        <f>_xlfn.XLOOKUP(C9,[1]Foglio1!$A$7:$A$2677,[1]Foglio1!$F$7:$F$2677)</f>
        <v>39.525200000000005</v>
      </c>
      <c r="G9">
        <f>_xlfn.XLOOKUP(C9,'[2]2025'!$A:$A,'[2]2025'!$F:$F)</f>
        <v>39.720600000000005</v>
      </c>
    </row>
    <row r="10" spans="1:7" x14ac:dyDescent="0.25">
      <c r="A10" t="s">
        <v>89</v>
      </c>
      <c r="B10" t="s">
        <v>183</v>
      </c>
      <c r="C10">
        <v>34498201</v>
      </c>
      <c r="D10">
        <v>39.0535</v>
      </c>
      <c r="E10">
        <v>39.530900000000003</v>
      </c>
      <c r="F10">
        <f>_xlfn.XLOOKUP(C10,[1]Foglio1!$A$7:$A$2677,[1]Foglio1!$F$7:$F$2677)</f>
        <v>39.5137</v>
      </c>
      <c r="G10">
        <f>_xlfn.XLOOKUP(C10,'[2]2025'!$A:$A,'[2]2025'!$F:$F)</f>
        <v>39.688800000000001</v>
      </c>
    </row>
    <row r="11" spans="1:7" x14ac:dyDescent="0.25">
      <c r="A11" t="s">
        <v>104</v>
      </c>
      <c r="B11" t="s">
        <v>120</v>
      </c>
      <c r="C11">
        <v>34507400</v>
      </c>
      <c r="D11">
        <v>39.0901</v>
      </c>
      <c r="E11">
        <v>39.530900000000003</v>
      </c>
      <c r="F11">
        <f>_xlfn.XLOOKUP(C11,[1]Foglio1!$A$7:$A$2677,[1]Foglio1!$F$7:$F$2677)</f>
        <v>39.5122</v>
      </c>
      <c r="G11">
        <f>_xlfn.XLOOKUP(C11,'[2]2025'!$A:$A,'[2]2025'!$F:$F)</f>
        <v>39.6843</v>
      </c>
    </row>
    <row r="12" spans="1:7" x14ac:dyDescent="0.25">
      <c r="A12" t="s">
        <v>87</v>
      </c>
      <c r="B12" t="s">
        <v>121</v>
      </c>
      <c r="C12">
        <v>50005800</v>
      </c>
      <c r="D12">
        <v>39.066800000000001</v>
      </c>
      <c r="E12">
        <v>39.53</v>
      </c>
      <c r="F12">
        <f>_xlfn.XLOOKUP(C12,[1]Foglio1!$A$7:$A$2677,[1]Foglio1!$F$7:$F$2677)</f>
        <v>39.497100000000003</v>
      </c>
      <c r="G12">
        <f>_xlfn.XLOOKUP(C12,'[2]2025'!$A:$A,'[2]2025'!$F:$F)</f>
        <v>39.677100000000003</v>
      </c>
    </row>
    <row r="13" spans="1:7" x14ac:dyDescent="0.25">
      <c r="A13" t="s">
        <v>65</v>
      </c>
      <c r="B13" t="s">
        <v>122</v>
      </c>
      <c r="C13">
        <v>34507400</v>
      </c>
      <c r="D13">
        <v>39.0901</v>
      </c>
      <c r="E13">
        <v>39.530900000000003</v>
      </c>
      <c r="F13">
        <f>_xlfn.XLOOKUP(C13,[1]Foglio1!$A$7:$A$2677,[1]Foglio1!$F$7:$F$2677)</f>
        <v>39.5122</v>
      </c>
      <c r="G13">
        <f>_xlfn.XLOOKUP(C13,'[2]2025'!$A:$A,'[2]2025'!$F:$F)</f>
        <v>39.6843</v>
      </c>
    </row>
    <row r="14" spans="1:7" x14ac:dyDescent="0.25">
      <c r="A14" t="s">
        <v>193</v>
      </c>
      <c r="B14" t="s">
        <v>123</v>
      </c>
      <c r="C14">
        <v>34507400</v>
      </c>
      <c r="D14">
        <v>39.0901</v>
      </c>
      <c r="E14">
        <v>39.530900000000003</v>
      </c>
      <c r="F14">
        <f>_xlfn.XLOOKUP(C14,[1]Foglio1!$A$7:$A$2677,[1]Foglio1!$F$7:$F$2677)</f>
        <v>39.5122</v>
      </c>
      <c r="G14">
        <f>_xlfn.XLOOKUP(C14,'[2]2025'!$A:$A,'[2]2025'!$F:$F)</f>
        <v>39.6843</v>
      </c>
    </row>
    <row r="15" spans="1:7" x14ac:dyDescent="0.25">
      <c r="A15" t="s">
        <v>88</v>
      </c>
      <c r="B15" t="s">
        <v>124</v>
      </c>
      <c r="C15">
        <v>50005800</v>
      </c>
      <c r="D15">
        <v>39.066800000000001</v>
      </c>
      <c r="E15">
        <v>39.53</v>
      </c>
      <c r="F15">
        <f>_xlfn.XLOOKUP(C15,[1]Foglio1!$A$7:$A$2677,[1]Foglio1!$F$7:$F$2677)</f>
        <v>39.497100000000003</v>
      </c>
      <c r="G15">
        <f>_xlfn.XLOOKUP(C15,'[2]2025'!$A:$A,'[2]2025'!$F:$F)</f>
        <v>39.677100000000003</v>
      </c>
    </row>
    <row r="16" spans="1:7" x14ac:dyDescent="0.25">
      <c r="A16" t="s">
        <v>78</v>
      </c>
      <c r="B16" t="s">
        <v>125</v>
      </c>
      <c r="C16">
        <v>34507400</v>
      </c>
      <c r="D16">
        <v>39.0901</v>
      </c>
      <c r="E16">
        <v>39.530900000000003</v>
      </c>
      <c r="F16">
        <f>_xlfn.XLOOKUP(C16,[1]Foglio1!$A$7:$A$2677,[1]Foglio1!$F$7:$F$2677)</f>
        <v>39.5122</v>
      </c>
      <c r="G16">
        <f>_xlfn.XLOOKUP(C16,'[2]2025'!$A:$A,'[2]2025'!$F:$F)</f>
        <v>39.6843</v>
      </c>
    </row>
    <row r="17" spans="1:7" x14ac:dyDescent="0.25">
      <c r="A17" t="s">
        <v>231</v>
      </c>
      <c r="B17" t="s">
        <v>231</v>
      </c>
      <c r="C17">
        <v>50005800</v>
      </c>
      <c r="D17">
        <v>39.066800000000001</v>
      </c>
      <c r="E17">
        <v>39.53</v>
      </c>
      <c r="F17">
        <f>_xlfn.XLOOKUP(C17,[1]Foglio1!$A$7:$A$2677,[1]Foglio1!$F$7:$F$2677)</f>
        <v>39.497100000000003</v>
      </c>
      <c r="G17">
        <f>_xlfn.XLOOKUP(C17,'[2]2025'!$A:$A,'[2]2025'!$F:$F)</f>
        <v>39.677100000000003</v>
      </c>
    </row>
    <row r="18" spans="1:7" x14ac:dyDescent="0.25">
      <c r="A18" t="s">
        <v>100</v>
      </c>
      <c r="B18" t="s">
        <v>126</v>
      </c>
      <c r="C18">
        <v>50005800</v>
      </c>
      <c r="D18">
        <v>39.066800000000001</v>
      </c>
      <c r="E18">
        <v>39.53</v>
      </c>
      <c r="F18">
        <f>_xlfn.XLOOKUP(C18,[1]Foglio1!$A$7:$A$2677,[1]Foglio1!$F$7:$F$2677)</f>
        <v>39.497100000000003</v>
      </c>
      <c r="G18">
        <f>_xlfn.XLOOKUP(C18,'[2]2025'!$A:$A,'[2]2025'!$F:$F)</f>
        <v>39.677100000000003</v>
      </c>
    </row>
    <row r="19" spans="1:7" x14ac:dyDescent="0.25">
      <c r="A19" t="s">
        <v>66</v>
      </c>
      <c r="B19" t="s">
        <v>127</v>
      </c>
      <c r="C19">
        <v>34507400</v>
      </c>
      <c r="D19">
        <v>39.0901</v>
      </c>
      <c r="E19">
        <v>39.530900000000003</v>
      </c>
      <c r="F19">
        <f>_xlfn.XLOOKUP(C19,[1]Foglio1!$A$7:$A$2677,[1]Foglio1!$F$7:$F$2677)</f>
        <v>39.5122</v>
      </c>
      <c r="G19">
        <f>_xlfn.XLOOKUP(C19,'[2]2025'!$A:$A,'[2]2025'!$F:$F)</f>
        <v>39.6843</v>
      </c>
    </row>
    <row r="20" spans="1:7" x14ac:dyDescent="0.25">
      <c r="A20" t="s">
        <v>102</v>
      </c>
      <c r="B20" t="s">
        <v>129</v>
      </c>
      <c r="C20">
        <v>50005800</v>
      </c>
      <c r="D20">
        <v>39.066800000000001</v>
      </c>
      <c r="E20">
        <v>39.53</v>
      </c>
      <c r="F20">
        <f>_xlfn.XLOOKUP(C20,[1]Foglio1!$A$7:$A$2677,[1]Foglio1!$F$7:$F$2677)</f>
        <v>39.497100000000003</v>
      </c>
      <c r="G20">
        <f>_xlfn.XLOOKUP(C20,'[2]2025'!$A:$A,'[2]2025'!$F:$F)</f>
        <v>39.677100000000003</v>
      </c>
    </row>
    <row r="21" spans="1:7" x14ac:dyDescent="0.25">
      <c r="A21" t="s">
        <v>97</v>
      </c>
      <c r="B21" t="s">
        <v>128</v>
      </c>
      <c r="C21">
        <v>34499301</v>
      </c>
      <c r="D21">
        <v>39.123199999999997</v>
      </c>
      <c r="E21">
        <v>39.514399999999995</v>
      </c>
      <c r="F21">
        <f>_xlfn.XLOOKUP(C21,[1]Foglio1!$A$7:$A$2677,[1]Foglio1!$F$7:$F$2677)</f>
        <v>39.4983</v>
      </c>
      <c r="G21">
        <f>_xlfn.XLOOKUP(C21,'[2]2025'!$A:$A,'[2]2025'!$F:$F)</f>
        <v>39.622100000000003</v>
      </c>
    </row>
    <row r="22" spans="1:7" x14ac:dyDescent="0.25">
      <c r="A22" t="s">
        <v>172</v>
      </c>
      <c r="B22" t="s">
        <v>130</v>
      </c>
      <c r="C22">
        <v>50005800</v>
      </c>
      <c r="D22">
        <v>39.066800000000001</v>
      </c>
      <c r="E22">
        <v>39.53</v>
      </c>
      <c r="F22">
        <f>_xlfn.XLOOKUP(C22,[1]Foglio1!$A$7:$A$2677,[1]Foglio1!$F$7:$F$2677)</f>
        <v>39.497100000000003</v>
      </c>
      <c r="G22">
        <f>_xlfn.XLOOKUP(C22,'[2]2025'!$A:$A,'[2]2025'!$F:$F)</f>
        <v>39.677100000000003</v>
      </c>
    </row>
    <row r="23" spans="1:7" x14ac:dyDescent="0.25">
      <c r="A23" t="s">
        <v>172</v>
      </c>
      <c r="B23" t="s">
        <v>130</v>
      </c>
      <c r="C23">
        <v>50005800</v>
      </c>
      <c r="D23">
        <v>39.066800000000001</v>
      </c>
      <c r="E23">
        <v>39.53</v>
      </c>
      <c r="F23">
        <f>_xlfn.XLOOKUP(C23,[1]Foglio1!$A$7:$A$2677,[1]Foglio1!$F$7:$F$2677)</f>
        <v>39.497100000000003</v>
      </c>
      <c r="G23">
        <f>_xlfn.XLOOKUP(C23,'[2]2025'!$A:$A,'[2]2025'!$F:$F)</f>
        <v>39.677100000000003</v>
      </c>
    </row>
    <row r="24" spans="1:7" x14ac:dyDescent="0.25">
      <c r="A24" t="s">
        <v>173</v>
      </c>
      <c r="B24" t="s">
        <v>131</v>
      </c>
      <c r="C24">
        <v>34507400</v>
      </c>
      <c r="D24">
        <v>39.0901</v>
      </c>
      <c r="E24">
        <v>39.530900000000003</v>
      </c>
      <c r="F24">
        <f>_xlfn.XLOOKUP(C24,[1]Foglio1!$A$7:$A$2677,[1]Foglio1!$F$7:$F$2677)</f>
        <v>39.5122</v>
      </c>
      <c r="G24">
        <f>_xlfn.XLOOKUP(C24,'[2]2025'!$A:$A,'[2]2025'!$F:$F)</f>
        <v>39.6843</v>
      </c>
    </row>
    <row r="25" spans="1:7" x14ac:dyDescent="0.25">
      <c r="A25" t="s">
        <v>197</v>
      </c>
      <c r="B25" t="s">
        <v>132</v>
      </c>
      <c r="C25">
        <v>34507400</v>
      </c>
      <c r="D25">
        <v>39.0901</v>
      </c>
      <c r="E25">
        <v>39.530900000000003</v>
      </c>
      <c r="F25">
        <f>_xlfn.XLOOKUP(C25,[1]Foglio1!$A$7:$A$2677,[1]Foglio1!$F$7:$F$2677)</f>
        <v>39.5122</v>
      </c>
      <c r="G25">
        <f>_xlfn.XLOOKUP(C25,'[2]2025'!$A:$A,'[2]2025'!$F:$F)</f>
        <v>39.6843</v>
      </c>
    </row>
    <row r="26" spans="1:7" x14ac:dyDescent="0.25">
      <c r="A26" t="s">
        <v>174</v>
      </c>
      <c r="B26" t="s">
        <v>133</v>
      </c>
      <c r="C26">
        <v>50005800</v>
      </c>
      <c r="D26">
        <v>39.066800000000001</v>
      </c>
      <c r="E26">
        <v>39.53</v>
      </c>
      <c r="F26">
        <f>_xlfn.XLOOKUP(C26,[1]Foglio1!$A$7:$A$2677,[1]Foglio1!$F$7:$F$2677)</f>
        <v>39.497100000000003</v>
      </c>
      <c r="G26">
        <f>_xlfn.XLOOKUP(C26,'[2]2025'!$A:$A,'[2]2025'!$F:$F)</f>
        <v>39.677100000000003</v>
      </c>
    </row>
    <row r="27" spans="1:7" x14ac:dyDescent="0.25">
      <c r="A27" t="s">
        <v>191</v>
      </c>
      <c r="B27" t="s">
        <v>191</v>
      </c>
      <c r="C27">
        <v>34509301</v>
      </c>
      <c r="D27">
        <v>39.040700000000001</v>
      </c>
      <c r="E27">
        <v>39.040700000000001</v>
      </c>
      <c r="F27">
        <f>_xlfn.XLOOKUP(C27,[1]Foglio1!$A$7:$A$2677,[1]Foglio1!$F$7:$F$2677)</f>
        <v>39.506300000000003</v>
      </c>
      <c r="G27">
        <f>_xlfn.XLOOKUP(C27,'[2]2025'!$A:$A,'[2]2025'!$F:$F)</f>
        <v>39.689500000000002</v>
      </c>
    </row>
    <row r="28" spans="1:7" x14ac:dyDescent="0.25">
      <c r="A28" t="s">
        <v>98</v>
      </c>
      <c r="B28" t="s">
        <v>134</v>
      </c>
      <c r="C28">
        <v>34507400</v>
      </c>
      <c r="D28">
        <v>39.0901</v>
      </c>
      <c r="E28">
        <v>39.530900000000003</v>
      </c>
      <c r="F28">
        <f>_xlfn.XLOOKUP(C28,[1]Foglio1!$A$7:$A$2677,[1]Foglio1!$F$7:$F$2677)</f>
        <v>39.5122</v>
      </c>
      <c r="G28">
        <f>_xlfn.XLOOKUP(C28,'[2]2025'!$A:$A,'[2]2025'!$F:$F)</f>
        <v>39.6843</v>
      </c>
    </row>
    <row r="29" spans="1:7" x14ac:dyDescent="0.25">
      <c r="A29" t="s">
        <v>98</v>
      </c>
      <c r="B29" t="s">
        <v>134</v>
      </c>
      <c r="C29">
        <v>34507400</v>
      </c>
      <c r="D29">
        <v>39.0901</v>
      </c>
      <c r="E29">
        <v>39.530900000000003</v>
      </c>
      <c r="F29">
        <f>_xlfn.XLOOKUP(C29,[1]Foglio1!$A$7:$A$2677,[1]Foglio1!$F$7:$F$2677)</f>
        <v>39.5122</v>
      </c>
      <c r="G29">
        <f>_xlfn.XLOOKUP(C29,'[2]2025'!$A:$A,'[2]2025'!$F:$F)</f>
        <v>39.6843</v>
      </c>
    </row>
    <row r="30" spans="1:7" x14ac:dyDescent="0.25">
      <c r="A30" t="s">
        <v>109</v>
      </c>
      <c r="B30" t="s">
        <v>135</v>
      </c>
      <c r="C30">
        <v>50005800</v>
      </c>
      <c r="D30">
        <v>39.066800000000001</v>
      </c>
      <c r="E30">
        <v>39.53</v>
      </c>
      <c r="F30">
        <f>_xlfn.XLOOKUP(C30,[1]Foglio1!$A$7:$A$2677,[1]Foglio1!$F$7:$F$2677)</f>
        <v>39.497100000000003</v>
      </c>
      <c r="G30">
        <f>_xlfn.XLOOKUP(C30,'[2]2025'!$A:$A,'[2]2025'!$F:$F)</f>
        <v>39.677100000000003</v>
      </c>
    </row>
    <row r="31" spans="1:7" x14ac:dyDescent="0.25">
      <c r="A31" t="s">
        <v>175</v>
      </c>
      <c r="B31" t="s">
        <v>136</v>
      </c>
      <c r="C31">
        <v>50005800</v>
      </c>
      <c r="D31">
        <v>39.066800000000001</v>
      </c>
      <c r="E31">
        <v>39.53</v>
      </c>
      <c r="F31">
        <f>_xlfn.XLOOKUP(C31,[1]Foglio1!$A$7:$A$2677,[1]Foglio1!$F$7:$F$2677)</f>
        <v>39.497100000000003</v>
      </c>
      <c r="G31">
        <f>_xlfn.XLOOKUP(C31,'[2]2025'!$A:$A,'[2]2025'!$F:$F)</f>
        <v>39.677100000000003</v>
      </c>
    </row>
    <row r="32" spans="1:7" x14ac:dyDescent="0.25">
      <c r="A32" t="s">
        <v>68</v>
      </c>
      <c r="B32" t="s">
        <v>137</v>
      </c>
      <c r="C32">
        <v>34507400</v>
      </c>
      <c r="D32">
        <v>39.0901</v>
      </c>
      <c r="E32">
        <v>39.530900000000003</v>
      </c>
      <c r="F32">
        <f>_xlfn.XLOOKUP(C32,[1]Foglio1!$A$7:$A$2677,[1]Foglio1!$F$7:$F$2677)</f>
        <v>39.5122</v>
      </c>
      <c r="G32">
        <f>_xlfn.XLOOKUP(C32,'[2]2025'!$A:$A,'[2]2025'!$F:$F)</f>
        <v>39.6843</v>
      </c>
    </row>
    <row r="33" spans="1:7" x14ac:dyDescent="0.25">
      <c r="A33" t="s">
        <v>110</v>
      </c>
      <c r="B33" t="s">
        <v>138</v>
      </c>
      <c r="C33">
        <v>50005800</v>
      </c>
      <c r="D33">
        <v>39.066800000000001</v>
      </c>
      <c r="E33">
        <v>39.53</v>
      </c>
      <c r="F33">
        <f>_xlfn.XLOOKUP(C33,[1]Foglio1!$A$7:$A$2677,[1]Foglio1!$F$7:$F$2677)</f>
        <v>39.497100000000003</v>
      </c>
      <c r="G33">
        <f>_xlfn.XLOOKUP(C33,'[2]2025'!$A:$A,'[2]2025'!$F:$F)</f>
        <v>39.677100000000003</v>
      </c>
    </row>
    <row r="34" spans="1:7" x14ac:dyDescent="0.25">
      <c r="A34" t="s">
        <v>244</v>
      </c>
      <c r="B34" t="s">
        <v>245</v>
      </c>
      <c r="C34">
        <v>34507400</v>
      </c>
      <c r="D34">
        <v>39.0901</v>
      </c>
      <c r="E34">
        <v>39.530900000000003</v>
      </c>
      <c r="F34">
        <f>_xlfn.XLOOKUP(C34,[1]Foglio1!$A$7:$A$2677,[1]Foglio1!$F$7:$F$2677)</f>
        <v>39.5122</v>
      </c>
      <c r="G34">
        <f>_xlfn.XLOOKUP(C34,'[2]2025'!$A:$A,'[2]2025'!$F:$F)</f>
        <v>39.6843</v>
      </c>
    </row>
    <row r="35" spans="1:7" x14ac:dyDescent="0.25">
      <c r="A35" t="s">
        <v>189</v>
      </c>
      <c r="B35" t="s">
        <v>194</v>
      </c>
      <c r="C35">
        <v>34507400</v>
      </c>
      <c r="D35">
        <v>39.0901</v>
      </c>
      <c r="E35">
        <v>39.530900000000003</v>
      </c>
      <c r="F35">
        <f>_xlfn.XLOOKUP(C35,[1]Foglio1!$A$7:$A$2677,[1]Foglio1!$F$7:$F$2677)</f>
        <v>39.5122</v>
      </c>
      <c r="G35">
        <f>_xlfn.XLOOKUP(C35,'[2]2025'!$A:$A,'[2]2025'!$F:$F)</f>
        <v>39.6843</v>
      </c>
    </row>
    <row r="36" spans="1:7" x14ac:dyDescent="0.25">
      <c r="A36" t="s">
        <v>81</v>
      </c>
      <c r="B36" t="s">
        <v>139</v>
      </c>
      <c r="C36">
        <v>34507400</v>
      </c>
      <c r="D36">
        <v>39.0901</v>
      </c>
      <c r="E36">
        <v>39.530900000000003</v>
      </c>
      <c r="F36">
        <f>_xlfn.XLOOKUP(C36,[1]Foglio1!$A$7:$A$2677,[1]Foglio1!$F$7:$F$2677)</f>
        <v>39.5122</v>
      </c>
      <c r="G36">
        <f>_xlfn.XLOOKUP(C36,'[2]2025'!$A:$A,'[2]2025'!$F:$F)</f>
        <v>39.6843</v>
      </c>
    </row>
    <row r="37" spans="1:7" x14ac:dyDescent="0.25">
      <c r="A37" t="s">
        <v>91</v>
      </c>
      <c r="B37" t="s">
        <v>140</v>
      </c>
      <c r="C37">
        <v>50005800</v>
      </c>
      <c r="D37">
        <v>39.066800000000001</v>
      </c>
      <c r="E37">
        <v>39.53</v>
      </c>
      <c r="F37">
        <f>_xlfn.XLOOKUP(C37,[1]Foglio1!$A$7:$A$2677,[1]Foglio1!$F$7:$F$2677)</f>
        <v>39.497100000000003</v>
      </c>
      <c r="G37">
        <f>_xlfn.XLOOKUP(C37,'[2]2025'!$A:$A,'[2]2025'!$F:$F)</f>
        <v>39.677100000000003</v>
      </c>
    </row>
    <row r="38" spans="1:7" x14ac:dyDescent="0.25">
      <c r="A38" t="s">
        <v>107</v>
      </c>
      <c r="B38" t="s">
        <v>141</v>
      </c>
      <c r="C38">
        <v>34507400</v>
      </c>
      <c r="D38">
        <v>39.0901</v>
      </c>
      <c r="E38">
        <v>39.530900000000003</v>
      </c>
      <c r="F38">
        <f>_xlfn.XLOOKUP(C38,[1]Foglio1!$A$7:$A$2677,[1]Foglio1!$F$7:$F$2677)</f>
        <v>39.5122</v>
      </c>
      <c r="G38">
        <f>_xlfn.XLOOKUP(C38,'[2]2025'!$A:$A,'[2]2025'!$F:$F)</f>
        <v>39.6843</v>
      </c>
    </row>
    <row r="39" spans="1:7" x14ac:dyDescent="0.25">
      <c r="A39" t="s">
        <v>72</v>
      </c>
      <c r="B39" t="s">
        <v>72</v>
      </c>
      <c r="C39">
        <v>34507400</v>
      </c>
      <c r="D39">
        <v>39.0901</v>
      </c>
      <c r="E39">
        <v>39.530900000000003</v>
      </c>
      <c r="F39">
        <f>_xlfn.XLOOKUP(C39,[1]Foglio1!$A$7:$A$2677,[1]Foglio1!$F$7:$F$2677)</f>
        <v>39.5122</v>
      </c>
      <c r="G39">
        <f>_xlfn.XLOOKUP(C39,'[2]2025'!$A:$A,'[2]2025'!$F:$F)</f>
        <v>39.6843</v>
      </c>
    </row>
    <row r="40" spans="1:7" x14ac:dyDescent="0.25">
      <c r="A40" t="s">
        <v>240</v>
      </c>
      <c r="B40" t="s">
        <v>241</v>
      </c>
      <c r="C40">
        <v>34497900</v>
      </c>
      <c r="D40">
        <v>39.058900000000001</v>
      </c>
      <c r="E40">
        <v>39.527300000000004</v>
      </c>
      <c r="F40">
        <f>_xlfn.XLOOKUP(C40,[1]Foglio1!$A$7:$A$2677,[1]Foglio1!$F$7:$F$2677)</f>
        <v>39.525200000000005</v>
      </c>
      <c r="G40">
        <f>_xlfn.XLOOKUP(C40,'[2]2025'!$A:$A,'[2]2025'!$F:$F)</f>
        <v>39.720600000000005</v>
      </c>
    </row>
    <row r="41" spans="1:7" x14ac:dyDescent="0.25">
      <c r="A41" t="s">
        <v>108</v>
      </c>
      <c r="B41" t="s">
        <v>184</v>
      </c>
      <c r="C41">
        <v>34510800</v>
      </c>
      <c r="D41">
        <v>39.045400000000001</v>
      </c>
      <c r="E41">
        <v>39.527100000000004</v>
      </c>
      <c r="F41">
        <f>_xlfn.XLOOKUP(C41,[1]Foglio1!$A$7:$A$2677,[1]Foglio1!$F$7:$F$2677)</f>
        <v>39.5182</v>
      </c>
      <c r="G41">
        <f>_xlfn.XLOOKUP(C41,'[2]2025'!$A:$A,'[2]2025'!$F:$F)</f>
        <v>39.673699999999997</v>
      </c>
    </row>
    <row r="42" spans="1:7" x14ac:dyDescent="0.25">
      <c r="A42" t="s">
        <v>176</v>
      </c>
      <c r="B42" t="s">
        <v>176</v>
      </c>
      <c r="C42">
        <v>50005800</v>
      </c>
      <c r="D42">
        <v>39.066800000000001</v>
      </c>
      <c r="E42">
        <v>39.53</v>
      </c>
      <c r="F42">
        <f>_xlfn.XLOOKUP(C42,[1]Foglio1!$A$7:$A$2677,[1]Foglio1!$F$7:$F$2677)</f>
        <v>39.497100000000003</v>
      </c>
      <c r="G42">
        <f>_xlfn.XLOOKUP(C42,'[2]2025'!$A:$A,'[2]2025'!$F:$F)</f>
        <v>39.677100000000003</v>
      </c>
    </row>
    <row r="43" spans="1:7" x14ac:dyDescent="0.25">
      <c r="A43" t="s">
        <v>177</v>
      </c>
      <c r="B43" t="s">
        <v>195</v>
      </c>
      <c r="C43">
        <v>34507400</v>
      </c>
      <c r="D43">
        <v>39.0901</v>
      </c>
      <c r="E43">
        <v>39.530900000000003</v>
      </c>
      <c r="F43">
        <f>_xlfn.XLOOKUP(C43,[1]Foglio1!$A$7:$A$2677,[1]Foglio1!$F$7:$F$2677)</f>
        <v>39.5122</v>
      </c>
      <c r="G43">
        <f>_xlfn.XLOOKUP(C43,'[2]2025'!$A:$A,'[2]2025'!$F:$F)</f>
        <v>39.6843</v>
      </c>
    </row>
    <row r="44" spans="1:7" x14ac:dyDescent="0.25">
      <c r="A44" t="s">
        <v>111</v>
      </c>
      <c r="B44" t="s">
        <v>142</v>
      </c>
      <c r="C44">
        <v>50005800</v>
      </c>
      <c r="D44">
        <v>39.066800000000001</v>
      </c>
      <c r="E44">
        <v>39.53</v>
      </c>
      <c r="F44">
        <f>_xlfn.XLOOKUP(C44,[1]Foglio1!$A$7:$A$2677,[1]Foglio1!$F$7:$F$2677)</f>
        <v>39.497100000000003</v>
      </c>
      <c r="G44">
        <f>_xlfn.XLOOKUP(C44,'[2]2025'!$A:$A,'[2]2025'!$F:$F)</f>
        <v>39.677100000000003</v>
      </c>
    </row>
    <row r="45" spans="1:7" x14ac:dyDescent="0.25">
      <c r="A45" t="s">
        <v>79</v>
      </c>
      <c r="B45" t="s">
        <v>143</v>
      </c>
      <c r="C45">
        <v>34507400</v>
      </c>
      <c r="D45">
        <v>39.0901</v>
      </c>
      <c r="E45">
        <v>39.530900000000003</v>
      </c>
      <c r="F45">
        <f>_xlfn.XLOOKUP(C45,[1]Foglio1!$A$7:$A$2677,[1]Foglio1!$F$7:$F$2677)</f>
        <v>39.5122</v>
      </c>
      <c r="G45">
        <f>_xlfn.XLOOKUP(C45,'[2]2025'!$A:$A,'[2]2025'!$F:$F)</f>
        <v>39.6843</v>
      </c>
    </row>
    <row r="46" spans="1:7" x14ac:dyDescent="0.25">
      <c r="A46" t="s">
        <v>225</v>
      </c>
      <c r="B46" t="s">
        <v>226</v>
      </c>
      <c r="C46">
        <v>34497900</v>
      </c>
      <c r="D46">
        <v>39.058900000000001</v>
      </c>
      <c r="E46">
        <v>39.527300000000004</v>
      </c>
      <c r="F46">
        <f>_xlfn.XLOOKUP(C46,[1]Foglio1!$A$7:$A$2677,[1]Foglio1!$F$7:$F$2677)</f>
        <v>39.525200000000005</v>
      </c>
      <c r="G46">
        <f>_xlfn.XLOOKUP(C46,'[2]2025'!$A:$A,'[2]2025'!$F:$F)</f>
        <v>39.720600000000005</v>
      </c>
    </row>
    <row r="47" spans="1:7" x14ac:dyDescent="0.25">
      <c r="A47" t="s">
        <v>73</v>
      </c>
      <c r="B47" t="s">
        <v>144</v>
      </c>
      <c r="C47">
        <v>34502203</v>
      </c>
      <c r="D47">
        <v>39.104399999999998</v>
      </c>
      <c r="E47">
        <v>39.534399999999998</v>
      </c>
      <c r="F47">
        <f>_xlfn.XLOOKUP(C47,[1]Foglio1!$A$7:$A$2677,[1]Foglio1!$F$7:$F$2677)</f>
        <v>39.493300000000005</v>
      </c>
      <c r="G47">
        <f>_xlfn.XLOOKUP(C47,'[2]2025'!$A:$A,'[2]2025'!$F:$F)</f>
        <v>39.486599999999996</v>
      </c>
    </row>
    <row r="48" spans="1:7" x14ac:dyDescent="0.25">
      <c r="A48" t="s">
        <v>67</v>
      </c>
      <c r="B48" t="s">
        <v>67</v>
      </c>
      <c r="C48">
        <v>34528900</v>
      </c>
      <c r="D48">
        <v>39.0501</v>
      </c>
      <c r="E48">
        <v>39.500500000000002</v>
      </c>
      <c r="F48">
        <f>_xlfn.XLOOKUP(C48,[1]Foglio1!$A$7:$A$2677,[1]Foglio1!$F$7:$F$2677)</f>
        <v>39.483400000000003</v>
      </c>
      <c r="G48">
        <f>_xlfn.XLOOKUP(C48,'[2]2025'!$A:$A,'[2]2025'!$F:$F)</f>
        <v>39.696599999999997</v>
      </c>
    </row>
    <row r="49" spans="1:7" x14ac:dyDescent="0.25">
      <c r="A49" t="s">
        <v>92</v>
      </c>
      <c r="B49" t="s">
        <v>185</v>
      </c>
      <c r="C49">
        <v>34507400</v>
      </c>
      <c r="D49">
        <v>39.0901</v>
      </c>
      <c r="E49">
        <v>39.530900000000003</v>
      </c>
      <c r="F49">
        <f>_xlfn.XLOOKUP(C49,[1]Foglio1!$A$7:$A$2677,[1]Foglio1!$F$7:$F$2677)</f>
        <v>39.5122</v>
      </c>
      <c r="G49">
        <f>_xlfn.XLOOKUP(C49,'[2]2025'!$A:$A,'[2]2025'!$F:$F)</f>
        <v>39.6843</v>
      </c>
    </row>
    <row r="50" spans="1:7" x14ac:dyDescent="0.25">
      <c r="A50" t="s">
        <v>190</v>
      </c>
      <c r="B50" t="s">
        <v>190</v>
      </c>
      <c r="C50">
        <v>34507400</v>
      </c>
      <c r="D50">
        <v>39.0901</v>
      </c>
      <c r="E50">
        <v>39.530900000000003</v>
      </c>
      <c r="F50">
        <f>_xlfn.XLOOKUP(C50,[1]Foglio1!$A$7:$A$2677,[1]Foglio1!$F$7:$F$2677)</f>
        <v>39.5122</v>
      </c>
      <c r="G50">
        <f>_xlfn.XLOOKUP(C50,'[2]2025'!$A:$A,'[2]2025'!$F:$F)</f>
        <v>39.6843</v>
      </c>
    </row>
    <row r="51" spans="1:7" x14ac:dyDescent="0.25">
      <c r="A51" t="s">
        <v>69</v>
      </c>
      <c r="B51" t="s">
        <v>145</v>
      </c>
      <c r="C51">
        <v>34507400</v>
      </c>
      <c r="D51">
        <v>39.0901</v>
      </c>
      <c r="E51">
        <v>39.530900000000003</v>
      </c>
      <c r="F51">
        <f>_xlfn.XLOOKUP(C51,[1]Foglio1!$A$7:$A$2677,[1]Foglio1!$F$7:$F$2677)</f>
        <v>39.5122</v>
      </c>
      <c r="G51">
        <f>_xlfn.XLOOKUP(C51,'[2]2025'!$A:$A,'[2]2025'!$F:$F)</f>
        <v>39.6843</v>
      </c>
    </row>
    <row r="52" spans="1:7" x14ac:dyDescent="0.25">
      <c r="A52" t="s">
        <v>82</v>
      </c>
      <c r="B52" t="s">
        <v>146</v>
      </c>
      <c r="C52">
        <v>34507400</v>
      </c>
      <c r="D52">
        <v>39.0901</v>
      </c>
      <c r="E52">
        <v>39.530900000000003</v>
      </c>
      <c r="F52">
        <f>_xlfn.XLOOKUP(C52,[1]Foglio1!$A$7:$A$2677,[1]Foglio1!$F$7:$F$2677)</f>
        <v>39.5122</v>
      </c>
      <c r="G52">
        <f>_xlfn.XLOOKUP(C52,'[2]2025'!$A:$A,'[2]2025'!$F:$F)</f>
        <v>39.6843</v>
      </c>
    </row>
    <row r="53" spans="1:7" x14ac:dyDescent="0.25">
      <c r="A53" t="s">
        <v>234</v>
      </c>
      <c r="B53" t="s">
        <v>235</v>
      </c>
      <c r="C53">
        <v>34504501</v>
      </c>
      <c r="D53">
        <v>39.113599999999998</v>
      </c>
      <c r="E53">
        <v>39.538600000000002</v>
      </c>
      <c r="F53">
        <f>_xlfn.XLOOKUP(C53,[1]Foglio1!$A$7:$A$2677,[1]Foglio1!$F$7:$F$2677)</f>
        <v>39.4968</v>
      </c>
      <c r="G53">
        <f>_xlfn.XLOOKUP(C53,'[2]2025'!$A:$A,'[2]2025'!$F:$F)</f>
        <v>39.653300000000002</v>
      </c>
    </row>
    <row r="54" spans="1:7" x14ac:dyDescent="0.25">
      <c r="A54" t="s">
        <v>101</v>
      </c>
      <c r="B54" t="s">
        <v>147</v>
      </c>
      <c r="C54">
        <v>34507400</v>
      </c>
      <c r="D54">
        <v>39.0901</v>
      </c>
      <c r="E54">
        <v>39.530900000000003</v>
      </c>
      <c r="F54">
        <f>_xlfn.XLOOKUP(C54,[1]Foglio1!$A$7:$A$2677,[1]Foglio1!$F$7:$F$2677)</f>
        <v>39.5122</v>
      </c>
      <c r="G54">
        <f>_xlfn.XLOOKUP(C54,'[2]2025'!$A:$A,'[2]2025'!$F:$F)</f>
        <v>39.6843</v>
      </c>
    </row>
    <row r="55" spans="1:7" x14ac:dyDescent="0.25">
      <c r="A55" t="s">
        <v>93</v>
      </c>
      <c r="B55" t="s">
        <v>148</v>
      </c>
      <c r="C55">
        <v>34507400</v>
      </c>
      <c r="D55">
        <v>39.0901</v>
      </c>
      <c r="E55">
        <v>39.530900000000003</v>
      </c>
      <c r="F55">
        <f>_xlfn.XLOOKUP(C55,[1]Foglio1!$A$7:$A$2677,[1]Foglio1!$F$7:$F$2677)</f>
        <v>39.5122</v>
      </c>
      <c r="G55">
        <f>_xlfn.XLOOKUP(C55,'[2]2025'!$A:$A,'[2]2025'!$F:$F)</f>
        <v>39.6843</v>
      </c>
    </row>
    <row r="56" spans="1:7" x14ac:dyDescent="0.25">
      <c r="A56" t="s">
        <v>99</v>
      </c>
      <c r="B56" t="s">
        <v>149</v>
      </c>
      <c r="C56">
        <v>50005800</v>
      </c>
      <c r="D56">
        <v>39.066800000000001</v>
      </c>
      <c r="E56">
        <v>39.53</v>
      </c>
      <c r="F56">
        <f>_xlfn.XLOOKUP(C56,[1]Foglio1!$A$7:$A$2677,[1]Foglio1!$F$7:$F$2677)</f>
        <v>39.497100000000003</v>
      </c>
      <c r="G56">
        <f>_xlfn.XLOOKUP(C56,'[2]2025'!$A:$A,'[2]2025'!$F:$F)</f>
        <v>39.677100000000003</v>
      </c>
    </row>
    <row r="57" spans="1:7" x14ac:dyDescent="0.25">
      <c r="A57" t="s">
        <v>80</v>
      </c>
      <c r="B57" t="s">
        <v>150</v>
      </c>
      <c r="C57">
        <v>34507400</v>
      </c>
      <c r="D57">
        <v>39.0901</v>
      </c>
      <c r="E57">
        <v>39.530900000000003</v>
      </c>
      <c r="F57">
        <f>_xlfn.XLOOKUP(C57,[1]Foglio1!$A$7:$A$2677,[1]Foglio1!$F$7:$F$2677)</f>
        <v>39.5122</v>
      </c>
      <c r="G57">
        <f>_xlfn.XLOOKUP(C57,'[2]2025'!$A:$A,'[2]2025'!$F:$F)</f>
        <v>39.6843</v>
      </c>
    </row>
    <row r="58" spans="1:7" x14ac:dyDescent="0.25">
      <c r="A58" t="s">
        <v>83</v>
      </c>
      <c r="B58" t="s">
        <v>83</v>
      </c>
      <c r="C58">
        <v>34507400</v>
      </c>
      <c r="D58">
        <v>39.0901</v>
      </c>
      <c r="E58">
        <v>39.530900000000003</v>
      </c>
      <c r="F58">
        <f>_xlfn.XLOOKUP(C58,[1]Foglio1!$A$7:$A$2677,[1]Foglio1!$F$7:$F$2677)</f>
        <v>39.5122</v>
      </c>
      <c r="G58">
        <f>_xlfn.XLOOKUP(C58,'[2]2025'!$A:$A,'[2]2025'!$F:$F)</f>
        <v>39.6843</v>
      </c>
    </row>
    <row r="59" spans="1:7" x14ac:dyDescent="0.25">
      <c r="A59" t="s">
        <v>94</v>
      </c>
      <c r="B59" t="s">
        <v>151</v>
      </c>
      <c r="C59">
        <v>50072701</v>
      </c>
      <c r="D59">
        <v>39.061700000000002</v>
      </c>
      <c r="E59">
        <v>39.524299999999997</v>
      </c>
      <c r="F59">
        <f>_xlfn.XLOOKUP(C59,[1]Foglio1!$A$7:$A$2677,[1]Foglio1!$F$7:$F$2677)</f>
        <v>39.507399999999997</v>
      </c>
      <c r="G59">
        <f>_xlfn.XLOOKUP(C59,'[2]2025'!$A:$A,'[2]2025'!$F:$F)</f>
        <v>39.693899999999999</v>
      </c>
    </row>
    <row r="60" spans="1:7" x14ac:dyDescent="0.25">
      <c r="A60" t="s">
        <v>74</v>
      </c>
      <c r="B60" t="s">
        <v>152</v>
      </c>
      <c r="C60">
        <v>34507400</v>
      </c>
      <c r="D60">
        <v>39.0901</v>
      </c>
      <c r="E60">
        <v>39.530900000000003</v>
      </c>
      <c r="F60">
        <f>_xlfn.XLOOKUP(C60,[1]Foglio1!$A$7:$A$2677,[1]Foglio1!$F$7:$F$2677)</f>
        <v>39.5122</v>
      </c>
      <c r="G60">
        <f>_xlfn.XLOOKUP(C60,'[2]2025'!$A:$A,'[2]2025'!$F:$F)</f>
        <v>39.6843</v>
      </c>
    </row>
    <row r="61" spans="1:7" x14ac:dyDescent="0.25">
      <c r="A61" t="s">
        <v>103</v>
      </c>
      <c r="B61" t="s">
        <v>153</v>
      </c>
      <c r="C61">
        <v>50005800</v>
      </c>
      <c r="D61">
        <v>39.066800000000001</v>
      </c>
      <c r="E61">
        <v>39.53</v>
      </c>
      <c r="F61">
        <f>_xlfn.XLOOKUP(C61,[1]Foglio1!$A$7:$A$2677,[1]Foglio1!$F$7:$F$2677)</f>
        <v>39.497100000000003</v>
      </c>
      <c r="G61">
        <f>_xlfn.XLOOKUP(C61,'[2]2025'!$A:$A,'[2]2025'!$F:$F)</f>
        <v>39.677100000000003</v>
      </c>
    </row>
    <row r="62" spans="1:7" x14ac:dyDescent="0.25">
      <c r="A62" t="s">
        <v>70</v>
      </c>
      <c r="B62" t="s">
        <v>154</v>
      </c>
      <c r="C62">
        <v>34507400</v>
      </c>
      <c r="D62">
        <v>39.0901</v>
      </c>
      <c r="E62">
        <v>39.530900000000003</v>
      </c>
      <c r="F62">
        <f>_xlfn.XLOOKUP(C62,[1]Foglio1!$A$7:$A$2677,[1]Foglio1!$F$7:$F$2677)</f>
        <v>39.5122</v>
      </c>
      <c r="G62">
        <f>_xlfn.XLOOKUP(C62,'[2]2025'!$A:$A,'[2]2025'!$F:$F)</f>
        <v>39.6843</v>
      </c>
    </row>
    <row r="63" spans="1:7" x14ac:dyDescent="0.25">
      <c r="A63" t="s">
        <v>178</v>
      </c>
      <c r="B63" t="s">
        <v>155</v>
      </c>
      <c r="C63">
        <v>34504501</v>
      </c>
      <c r="D63">
        <v>39.113599999999998</v>
      </c>
      <c r="E63">
        <v>39.538600000000002</v>
      </c>
      <c r="F63">
        <f>_xlfn.XLOOKUP(C63,[1]Foglio1!$A$7:$A$2677,[1]Foglio1!$F$7:$F$2677)</f>
        <v>39.4968</v>
      </c>
      <c r="G63">
        <f>_xlfn.XLOOKUP(C63,'[2]2025'!$A:$A,'[2]2025'!$F:$F)</f>
        <v>39.653300000000002</v>
      </c>
    </row>
    <row r="64" spans="1:7" x14ac:dyDescent="0.25">
      <c r="A64" t="s">
        <v>95</v>
      </c>
      <c r="B64" t="s">
        <v>156</v>
      </c>
      <c r="C64">
        <v>34504701</v>
      </c>
      <c r="D64">
        <v>39.055399999999999</v>
      </c>
      <c r="E64">
        <v>39.5214</v>
      </c>
      <c r="F64">
        <f>_xlfn.XLOOKUP(C64,[1]Foglio1!$A$7:$A$2677,[1]Foglio1!$F$7:$F$2677)</f>
        <v>39.5244</v>
      </c>
      <c r="G64">
        <f>_xlfn.XLOOKUP(C64,'[2]2025'!$A:$A,'[2]2025'!$F:$F)</f>
        <v>39.7072</v>
      </c>
    </row>
    <row r="65" spans="1:7" x14ac:dyDescent="0.25">
      <c r="A65" t="s">
        <v>227</v>
      </c>
      <c r="B65" t="s">
        <v>228</v>
      </c>
      <c r="C65">
        <v>34497900</v>
      </c>
      <c r="D65">
        <v>39.058900000000001</v>
      </c>
      <c r="E65">
        <v>39.527300000000004</v>
      </c>
      <c r="F65">
        <f>_xlfn.XLOOKUP(C65,[1]Foglio1!$A$7:$A$2677,[1]Foglio1!$F$7:$F$2677)</f>
        <v>39.525200000000005</v>
      </c>
      <c r="G65">
        <f>_xlfn.XLOOKUP(C65,'[2]2025'!$A:$A,'[2]2025'!$F:$F)</f>
        <v>39.720600000000005</v>
      </c>
    </row>
    <row r="66" spans="1:7" x14ac:dyDescent="0.25">
      <c r="A66" t="s">
        <v>186</v>
      </c>
      <c r="B66" t="s">
        <v>157</v>
      </c>
      <c r="C66">
        <v>34507400</v>
      </c>
      <c r="D66">
        <v>39.0901</v>
      </c>
      <c r="E66">
        <v>39.530900000000003</v>
      </c>
      <c r="F66">
        <f>_xlfn.XLOOKUP(C66,[1]Foglio1!$A$7:$A$2677,[1]Foglio1!$F$7:$F$2677)</f>
        <v>39.5122</v>
      </c>
      <c r="G66">
        <f>_xlfn.XLOOKUP(C66,'[2]2025'!$A:$A,'[2]2025'!$F:$F)</f>
        <v>39.6843</v>
      </c>
    </row>
    <row r="67" spans="1:7" x14ac:dyDescent="0.25">
      <c r="A67" t="s">
        <v>179</v>
      </c>
      <c r="B67" t="s">
        <v>158</v>
      </c>
      <c r="C67">
        <v>50005800</v>
      </c>
      <c r="D67">
        <v>39.066800000000001</v>
      </c>
      <c r="E67">
        <v>39.53</v>
      </c>
      <c r="F67">
        <f>_xlfn.XLOOKUP(C67,[1]Foglio1!$A$7:$A$2677,[1]Foglio1!$F$7:$F$2677)</f>
        <v>39.497100000000003</v>
      </c>
      <c r="G67">
        <f>_xlfn.XLOOKUP(C67,'[2]2025'!$A:$A,'[2]2025'!$F:$F)</f>
        <v>39.677100000000003</v>
      </c>
    </row>
    <row r="68" spans="1:7" x14ac:dyDescent="0.25">
      <c r="A68" t="s">
        <v>187</v>
      </c>
      <c r="B68" t="s">
        <v>159</v>
      </c>
      <c r="C68">
        <v>50005800</v>
      </c>
      <c r="D68">
        <v>39.066800000000001</v>
      </c>
      <c r="E68">
        <v>39.53</v>
      </c>
      <c r="F68">
        <f>_xlfn.XLOOKUP(C68,[1]Foglio1!$A$7:$A$2677,[1]Foglio1!$F$7:$F$2677)</f>
        <v>39.497100000000003</v>
      </c>
      <c r="G68">
        <f>_xlfn.XLOOKUP(C68,'[2]2025'!$A:$A,'[2]2025'!$F:$F)</f>
        <v>39.677100000000003</v>
      </c>
    </row>
    <row r="69" spans="1:7" x14ac:dyDescent="0.25">
      <c r="A69" t="s">
        <v>180</v>
      </c>
      <c r="B69" t="s">
        <v>160</v>
      </c>
      <c r="C69">
        <v>34507400</v>
      </c>
      <c r="D69">
        <v>39.0901</v>
      </c>
      <c r="E69">
        <v>39.530900000000003</v>
      </c>
      <c r="F69">
        <f>_xlfn.XLOOKUP(C69,[1]Foglio1!$A$7:$A$2677,[1]Foglio1!$F$7:$F$2677)</f>
        <v>39.5122</v>
      </c>
      <c r="G69">
        <f>_xlfn.XLOOKUP(C69,'[2]2025'!$A:$A,'[2]2025'!$F:$F)</f>
        <v>39.6843</v>
      </c>
    </row>
    <row r="70" spans="1:7" x14ac:dyDescent="0.25">
      <c r="A70" t="s">
        <v>236</v>
      </c>
      <c r="B70" t="s">
        <v>237</v>
      </c>
      <c r="C70">
        <v>34507400</v>
      </c>
      <c r="D70">
        <v>39.0901</v>
      </c>
      <c r="E70">
        <v>39.530900000000003</v>
      </c>
      <c r="F70">
        <f>_xlfn.XLOOKUP(C70,[1]Foglio1!$A$7:$A$2677,[1]Foglio1!$F$7:$F$2677)</f>
        <v>39.5122</v>
      </c>
      <c r="G70">
        <f>_xlfn.XLOOKUP(C70,'[2]2025'!$A:$A,'[2]2025'!$F:$F)</f>
        <v>39.6843</v>
      </c>
    </row>
    <row r="71" spans="1:7" x14ac:dyDescent="0.25">
      <c r="A71" t="s">
        <v>112</v>
      </c>
      <c r="B71" t="s">
        <v>161</v>
      </c>
      <c r="C71">
        <v>50005800</v>
      </c>
      <c r="D71">
        <v>39.066800000000001</v>
      </c>
      <c r="E71">
        <v>39.53</v>
      </c>
      <c r="F71">
        <f>_xlfn.XLOOKUP(C71,[1]Foglio1!$A$7:$A$2677,[1]Foglio1!$F$7:$F$2677)</f>
        <v>39.497100000000003</v>
      </c>
      <c r="G71">
        <f>_xlfn.XLOOKUP(C71,'[2]2025'!$A:$A,'[2]2025'!$F:$F)</f>
        <v>39.677100000000003</v>
      </c>
    </row>
    <row r="72" spans="1:7" x14ac:dyDescent="0.25">
      <c r="A72" t="s">
        <v>232</v>
      </c>
      <c r="B72" t="s">
        <v>233</v>
      </c>
      <c r="C72">
        <v>34497900</v>
      </c>
      <c r="D72">
        <v>39.058900000000001</v>
      </c>
      <c r="E72">
        <v>39.527300000000004</v>
      </c>
      <c r="F72">
        <f>_xlfn.XLOOKUP(C72,[1]Foglio1!$A$7:$A$2677,[1]Foglio1!$F$7:$F$2677)</f>
        <v>39.525200000000005</v>
      </c>
      <c r="G72">
        <f>_xlfn.XLOOKUP(C72,'[2]2025'!$A:$A,'[2]2025'!$F:$F)</f>
        <v>39.720600000000005</v>
      </c>
    </row>
    <row r="73" spans="1:7" x14ac:dyDescent="0.25">
      <c r="A73" t="s">
        <v>75</v>
      </c>
      <c r="B73" t="s">
        <v>162</v>
      </c>
      <c r="C73">
        <v>34507400</v>
      </c>
      <c r="D73">
        <v>39.0901</v>
      </c>
      <c r="E73">
        <v>39.530900000000003</v>
      </c>
      <c r="F73">
        <f>_xlfn.XLOOKUP(C73,[1]Foglio1!$A$7:$A$2677,[1]Foglio1!$F$7:$F$2677)</f>
        <v>39.5122</v>
      </c>
      <c r="G73">
        <f>_xlfn.XLOOKUP(C73,'[2]2025'!$A:$A,'[2]2025'!$F:$F)</f>
        <v>39.6843</v>
      </c>
    </row>
    <row r="74" spans="1:7" x14ac:dyDescent="0.25">
      <c r="A74" t="s">
        <v>181</v>
      </c>
      <c r="B74" t="s">
        <v>163</v>
      </c>
      <c r="C74">
        <v>50005800</v>
      </c>
      <c r="D74">
        <v>39.066800000000001</v>
      </c>
      <c r="E74">
        <v>39.53</v>
      </c>
      <c r="F74">
        <f>_xlfn.XLOOKUP(C74,[1]Foglio1!$A$7:$A$2677,[1]Foglio1!$F$7:$F$2677)</f>
        <v>39.497100000000003</v>
      </c>
      <c r="G74">
        <f>_xlfn.XLOOKUP(C74,'[2]2025'!$A:$A,'[2]2025'!$F:$F)</f>
        <v>39.677100000000003</v>
      </c>
    </row>
    <row r="75" spans="1:7" x14ac:dyDescent="0.25">
      <c r="A75" t="s">
        <v>242</v>
      </c>
      <c r="B75" t="s">
        <v>243</v>
      </c>
      <c r="C75">
        <v>34507400</v>
      </c>
      <c r="D75">
        <v>39.0901</v>
      </c>
      <c r="E75">
        <v>39.530900000000003</v>
      </c>
      <c r="F75">
        <f>_xlfn.XLOOKUP(C75,[1]Foglio1!$A$7:$A$2677,[1]Foglio1!$F$7:$F$2677)</f>
        <v>39.5122</v>
      </c>
      <c r="G75">
        <f>_xlfn.XLOOKUP(C75,'[2]2025'!$A:$A,'[2]2025'!$F:$F)</f>
        <v>39.6843</v>
      </c>
    </row>
    <row r="76" spans="1:7" x14ac:dyDescent="0.25">
      <c r="A76" t="s">
        <v>84</v>
      </c>
      <c r="B76" t="s">
        <v>164</v>
      </c>
      <c r="C76">
        <v>34507400</v>
      </c>
      <c r="D76">
        <v>39.0901</v>
      </c>
      <c r="E76">
        <v>39.530900000000003</v>
      </c>
      <c r="F76">
        <f>_xlfn.XLOOKUP(C76,[1]Foglio1!$A$7:$A$2677,[1]Foglio1!$F$7:$F$2677)</f>
        <v>39.5122</v>
      </c>
      <c r="G76">
        <f>_xlfn.XLOOKUP(C76,'[2]2025'!$A:$A,'[2]2025'!$F:$F)</f>
        <v>39.6843</v>
      </c>
    </row>
    <row r="77" spans="1:7" x14ac:dyDescent="0.25">
      <c r="A77" t="s">
        <v>76</v>
      </c>
      <c r="B77" t="s">
        <v>165</v>
      </c>
      <c r="C77">
        <v>34507400</v>
      </c>
      <c r="D77">
        <v>39.0901</v>
      </c>
      <c r="E77">
        <v>39.530900000000003</v>
      </c>
      <c r="F77">
        <f>_xlfn.XLOOKUP(C77,[1]Foglio1!$A$7:$A$2677,[1]Foglio1!$F$7:$F$2677)</f>
        <v>39.5122</v>
      </c>
      <c r="G77">
        <f>_xlfn.XLOOKUP(C77,'[2]2025'!$A:$A,'[2]2025'!$F:$F)</f>
        <v>39.6843</v>
      </c>
    </row>
    <row r="78" spans="1:7" x14ac:dyDescent="0.25">
      <c r="A78" t="s">
        <v>182</v>
      </c>
      <c r="B78" t="s">
        <v>166</v>
      </c>
      <c r="C78">
        <v>34507400</v>
      </c>
      <c r="D78">
        <v>39.0901</v>
      </c>
      <c r="E78">
        <v>39.530900000000003</v>
      </c>
      <c r="F78">
        <f>_xlfn.XLOOKUP(C78,[1]Foglio1!$A$7:$A$2677,[1]Foglio1!$F$7:$F$2677)</f>
        <v>39.5122</v>
      </c>
      <c r="G78">
        <f>_xlfn.XLOOKUP(C78,'[2]2025'!$A:$A,'[2]2025'!$F:$F)</f>
        <v>39.6843</v>
      </c>
    </row>
    <row r="79" spans="1:7" x14ac:dyDescent="0.25">
      <c r="A79" t="s">
        <v>71</v>
      </c>
      <c r="B79" t="s">
        <v>167</v>
      </c>
      <c r="C79">
        <v>34507400</v>
      </c>
      <c r="D79">
        <v>39.0901</v>
      </c>
      <c r="E79">
        <v>39.530900000000003</v>
      </c>
      <c r="F79">
        <f>_xlfn.XLOOKUP(C79,[1]Foglio1!$A$7:$A$2677,[1]Foglio1!$F$7:$F$2677)</f>
        <v>39.5122</v>
      </c>
      <c r="G79">
        <f>_xlfn.XLOOKUP(C79,'[2]2025'!$A:$A,'[2]2025'!$F:$F)</f>
        <v>39.6843</v>
      </c>
    </row>
    <row r="80" spans="1:7" x14ac:dyDescent="0.25">
      <c r="A80" t="s">
        <v>71</v>
      </c>
      <c r="B80" t="s">
        <v>167</v>
      </c>
      <c r="C80">
        <v>34507400</v>
      </c>
      <c r="D80">
        <v>39.0901</v>
      </c>
      <c r="E80">
        <v>39.530900000000003</v>
      </c>
      <c r="F80">
        <f>_xlfn.XLOOKUP(C80,[1]Foglio1!$A$7:$A$2677,[1]Foglio1!$F$7:$F$2677)</f>
        <v>39.5122</v>
      </c>
      <c r="G80">
        <f>_xlfn.XLOOKUP(C80,'[2]2025'!$A:$A,'[2]2025'!$F:$F)</f>
        <v>39.6843</v>
      </c>
    </row>
    <row r="81" spans="1:7" x14ac:dyDescent="0.25">
      <c r="A81" t="s">
        <v>77</v>
      </c>
      <c r="B81" t="s">
        <v>168</v>
      </c>
      <c r="C81">
        <v>34507400</v>
      </c>
      <c r="D81">
        <v>39.0901</v>
      </c>
      <c r="E81">
        <v>39.530900000000003</v>
      </c>
      <c r="F81">
        <f>_xlfn.XLOOKUP(C81,[1]Foglio1!$A$7:$A$2677,[1]Foglio1!$F$7:$F$2677)</f>
        <v>39.5122</v>
      </c>
      <c r="G81">
        <f>_xlfn.XLOOKUP(C81,'[2]2025'!$A:$A,'[2]2025'!$F:$F)</f>
        <v>39.6843</v>
      </c>
    </row>
    <row r="82" spans="1:7" x14ac:dyDescent="0.25">
      <c r="A82" t="s">
        <v>77</v>
      </c>
      <c r="B82" t="s">
        <v>168</v>
      </c>
      <c r="C82">
        <v>34507400</v>
      </c>
      <c r="D82">
        <v>39.0901</v>
      </c>
      <c r="E82">
        <v>39.530900000000003</v>
      </c>
      <c r="F82">
        <f>_xlfn.XLOOKUP(C82,[1]Foglio1!$A$7:$A$2677,[1]Foglio1!$F$7:$F$2677)</f>
        <v>39.5122</v>
      </c>
      <c r="G82">
        <f>_xlfn.XLOOKUP(C82,'[2]2025'!$A:$A,'[2]2025'!$F:$F)</f>
        <v>39.6843</v>
      </c>
    </row>
    <row r="83" spans="1:7" x14ac:dyDescent="0.25">
      <c r="A83" t="s">
        <v>63</v>
      </c>
      <c r="B83" t="s">
        <v>196</v>
      </c>
      <c r="C83">
        <v>34528900</v>
      </c>
      <c r="D83">
        <v>39.0501</v>
      </c>
      <c r="E83">
        <v>39.500500000000002</v>
      </c>
      <c r="F83">
        <f>_xlfn.XLOOKUP(C83,[1]Foglio1!$A$7:$A$2677,[1]Foglio1!$F$7:$F$2677)</f>
        <v>39.483400000000003</v>
      </c>
      <c r="G83">
        <f>_xlfn.XLOOKUP(C83,'[2]2025'!$A:$A,'[2]2025'!$F:$F)</f>
        <v>39.696599999999997</v>
      </c>
    </row>
    <row r="84" spans="1:7" x14ac:dyDescent="0.25">
      <c r="A84" t="s">
        <v>105</v>
      </c>
      <c r="B84" t="s">
        <v>169</v>
      </c>
      <c r="C84">
        <v>34507400</v>
      </c>
      <c r="D84">
        <v>39.0901</v>
      </c>
      <c r="E84">
        <v>39.530900000000003</v>
      </c>
      <c r="F84">
        <f>_xlfn.XLOOKUP(C84,[1]Foglio1!$A$7:$A$2677,[1]Foglio1!$F$7:$F$2677)</f>
        <v>39.5122</v>
      </c>
      <c r="G84">
        <f>_xlfn.XLOOKUP(C84,'[2]2025'!$A:$A,'[2]2025'!$F:$F)</f>
        <v>39.6843</v>
      </c>
    </row>
    <row r="85" spans="1:7" x14ac:dyDescent="0.25">
      <c r="A85" t="s">
        <v>86</v>
      </c>
      <c r="B85" t="s">
        <v>170</v>
      </c>
      <c r="C85">
        <v>34504501</v>
      </c>
      <c r="D85">
        <v>39.113599999999998</v>
      </c>
      <c r="E85">
        <v>39.538600000000002</v>
      </c>
      <c r="F85">
        <f>_xlfn.XLOOKUP(C85,[1]Foglio1!$A$7:$A$2677,[1]Foglio1!$F$7:$F$2677)</f>
        <v>39.4968</v>
      </c>
      <c r="G85">
        <f>_xlfn.XLOOKUP(C85,'[2]2025'!$A:$A,'[2]2025'!$F:$F)</f>
        <v>39.653300000000002</v>
      </c>
    </row>
    <row r="86" spans="1:7" x14ac:dyDescent="0.25">
      <c r="A86" t="s">
        <v>247</v>
      </c>
      <c r="B86" t="s">
        <v>246</v>
      </c>
      <c r="C86">
        <v>34507400</v>
      </c>
      <c r="D86">
        <v>39.0901</v>
      </c>
      <c r="E86">
        <v>39.530900000000003</v>
      </c>
      <c r="F86">
        <f>_xlfn.XLOOKUP(C86,[1]Foglio1!$A$7:$A$2677,[1]Foglio1!$F$7:$F$2677)</f>
        <v>39.5122</v>
      </c>
      <c r="G86">
        <f>_xlfn.XLOOKUP(C86,'[2]2025'!$A:$A,'[2]2025'!$F:$F)</f>
        <v>39.6843</v>
      </c>
    </row>
    <row r="87" spans="1:7" x14ac:dyDescent="0.25">
      <c r="A87" t="s">
        <v>96</v>
      </c>
      <c r="B87" t="s">
        <v>171</v>
      </c>
      <c r="C87">
        <v>50072701</v>
      </c>
      <c r="D87">
        <v>39.061700000000002</v>
      </c>
      <c r="E87">
        <v>39.524299999999997</v>
      </c>
      <c r="F87">
        <f>_xlfn.XLOOKUP(C87,[1]Foglio1!$A$7:$A$2677,[1]Foglio1!$F$7:$F$2677)</f>
        <v>39.507399999999997</v>
      </c>
      <c r="G87">
        <f>_xlfn.XLOOKUP(C87,'[2]2025'!$A:$A,'[2]2025'!$F:$F)</f>
        <v>39.693899999999999</v>
      </c>
    </row>
    <row r="88" spans="1:7" x14ac:dyDescent="0.25">
      <c r="A88" t="s">
        <v>238</v>
      </c>
      <c r="B88" t="s">
        <v>239</v>
      </c>
      <c r="C88">
        <v>34507400</v>
      </c>
      <c r="D88">
        <v>39.0901</v>
      </c>
      <c r="E88">
        <v>39.530900000000003</v>
      </c>
      <c r="F88">
        <f>_xlfn.XLOOKUP(C88,[1]Foglio1!$A$7:$A$2677,[1]Foglio1!$F$7:$F$2677)</f>
        <v>39.5122</v>
      </c>
      <c r="G88">
        <f>_xlfn.XLOOKUP(C88,'[2]2025'!$A:$A,'[2]2025'!$F:$F)</f>
        <v>39.6843</v>
      </c>
    </row>
  </sheetData>
  <autoFilter ref="A1:G88" xr:uid="{1A2C1D67-780C-43BE-9EB5-4327F421864A}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2CD76-A186-4BDE-82E4-D7D6368B7553}">
  <sheetPr codeName="Tabelle2"/>
  <dimension ref="A1:S485"/>
  <sheetViews>
    <sheetView showGridLines="0" tabSelected="1" zoomScale="60" zoomScaleNormal="60" zoomScaleSheetLayoutView="70" workbookViewId="0">
      <selection activeCell="B3" sqref="B3:C3"/>
    </sheetView>
  </sheetViews>
  <sheetFormatPr baseColWidth="10" defaultColWidth="11.42578125" defaultRowHeight="28.5" x14ac:dyDescent="0.45"/>
  <cols>
    <col min="1" max="1" width="76.7109375" style="1" customWidth="1"/>
    <col min="2" max="2" width="19.85546875" style="1" bestFit="1" customWidth="1"/>
    <col min="3" max="3" width="27.85546875" style="1" customWidth="1"/>
    <col min="4" max="4" width="19.28515625" style="1" bestFit="1" customWidth="1"/>
    <col min="5" max="5" width="17.5703125" style="1" customWidth="1"/>
    <col min="6" max="6" width="18.140625" style="1" bestFit="1" customWidth="1"/>
    <col min="7" max="7" width="22.7109375" style="1" bestFit="1" customWidth="1"/>
    <col min="8" max="8" width="19.42578125" style="1" bestFit="1" customWidth="1"/>
    <col min="9" max="10" width="19.7109375" style="1" bestFit="1" customWidth="1"/>
    <col min="11" max="11" width="13.28515625" style="1" bestFit="1" customWidth="1"/>
    <col min="12" max="12" width="12.7109375" style="1" bestFit="1" customWidth="1"/>
    <col min="13" max="13" width="11.85546875" style="1" bestFit="1" customWidth="1"/>
    <col min="14" max="14" width="25" style="1" customWidth="1"/>
    <col min="15" max="17" width="20.42578125" style="1" bestFit="1" customWidth="1"/>
    <col min="18" max="18" width="19" style="1" bestFit="1" customWidth="1"/>
    <col min="19" max="19" width="18.85546875" style="1" bestFit="1" customWidth="1"/>
    <col min="20" max="16384" width="11.42578125" style="1"/>
  </cols>
  <sheetData>
    <row r="1" spans="1:18" ht="46.5" x14ac:dyDescent="0.45">
      <c r="A1" s="94" t="s">
        <v>42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</row>
    <row r="3" spans="1:18" x14ac:dyDescent="0.45">
      <c r="A3" s="3" t="s">
        <v>58</v>
      </c>
      <c r="B3" s="103"/>
      <c r="C3" s="103"/>
      <c r="E3" s="3" t="s">
        <v>60</v>
      </c>
      <c r="F3" s="4">
        <f>IF(B3&lt;&gt;0,_xlfn.XLOOKUP(B3,'PCS Comuni'!A:A,'PCS Comuni'!G:G),38.52)</f>
        <v>38.520000000000003</v>
      </c>
    </row>
    <row r="5" spans="1:18" s="5" customFormat="1" ht="26.25" x14ac:dyDescent="0.25">
      <c r="A5" s="87" t="s">
        <v>50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</row>
    <row r="6" spans="1:18" s="5" customFormat="1" ht="26.25" x14ac:dyDescent="0.25">
      <c r="A6" s="88" t="s">
        <v>278</v>
      </c>
      <c r="B6" s="6"/>
      <c r="C6" s="6"/>
      <c r="D6" s="6"/>
      <c r="E6" s="90" t="s">
        <v>0</v>
      </c>
      <c r="F6" s="7"/>
      <c r="G6" s="7"/>
      <c r="H6" s="7"/>
      <c r="I6" s="7"/>
      <c r="J6" s="7"/>
      <c r="K6" s="7"/>
      <c r="L6" s="7"/>
      <c r="M6" s="7"/>
      <c r="N6" s="90" t="s">
        <v>1</v>
      </c>
      <c r="O6" s="7"/>
      <c r="P6" s="7"/>
      <c r="Q6" s="7"/>
      <c r="R6" s="90" t="s">
        <v>2</v>
      </c>
    </row>
    <row r="7" spans="1:18" s="5" customFormat="1" ht="26.25" x14ac:dyDescent="0.25">
      <c r="A7" s="88"/>
      <c r="B7" s="6"/>
      <c r="C7" s="6"/>
      <c r="D7" s="6"/>
      <c r="E7" s="90"/>
      <c r="F7" s="7"/>
      <c r="G7" s="7"/>
      <c r="H7" s="7"/>
      <c r="I7" s="7"/>
      <c r="J7" s="7"/>
      <c r="K7" s="7"/>
      <c r="L7" s="7"/>
      <c r="M7" s="7"/>
      <c r="N7" s="90"/>
      <c r="O7" s="7"/>
      <c r="P7" s="7"/>
      <c r="Q7" s="7"/>
      <c r="R7" s="90"/>
    </row>
    <row r="8" spans="1:18" s="5" customFormat="1" ht="42.75" customHeight="1" x14ac:dyDescent="0.25">
      <c r="A8" s="89"/>
      <c r="B8" s="8" t="s">
        <v>273</v>
      </c>
      <c r="C8" s="9" t="s">
        <v>3</v>
      </c>
      <c r="D8" s="9" t="s">
        <v>4</v>
      </c>
      <c r="E8" s="91"/>
      <c r="F8" s="10" t="s">
        <v>5</v>
      </c>
      <c r="G8" s="11" t="s">
        <v>6</v>
      </c>
      <c r="H8" s="11" t="s">
        <v>7</v>
      </c>
      <c r="I8" s="11" t="s">
        <v>8</v>
      </c>
      <c r="J8" s="11" t="s">
        <v>9</v>
      </c>
      <c r="K8" s="12" t="s">
        <v>10</v>
      </c>
      <c r="L8" s="13" t="s">
        <v>11</v>
      </c>
      <c r="M8" s="12" t="s">
        <v>12</v>
      </c>
      <c r="N8" s="91"/>
      <c r="O8" s="10" t="s">
        <v>13</v>
      </c>
      <c r="P8" s="14" t="s">
        <v>14</v>
      </c>
      <c r="Q8" s="14" t="s">
        <v>15</v>
      </c>
      <c r="R8" s="91"/>
    </row>
    <row r="9" spans="1:18" s="5" customFormat="1" ht="26.25" x14ac:dyDescent="0.25">
      <c r="A9" s="15" t="s">
        <v>16</v>
      </c>
      <c r="B9" s="16"/>
      <c r="C9" s="17"/>
      <c r="D9" s="17"/>
      <c r="E9" s="18"/>
      <c r="F9" s="17"/>
      <c r="G9" s="16"/>
      <c r="H9" s="17"/>
      <c r="I9" s="17"/>
      <c r="J9" s="17"/>
      <c r="K9" s="17"/>
      <c r="L9" s="17"/>
      <c r="M9" s="17"/>
      <c r="N9" s="19"/>
      <c r="O9" s="16"/>
      <c r="P9" s="17"/>
      <c r="Q9" s="20"/>
      <c r="R9" s="20"/>
    </row>
    <row r="10" spans="1:18" s="5" customFormat="1" ht="26.25" x14ac:dyDescent="0.25">
      <c r="A10" s="21" t="s">
        <v>17</v>
      </c>
      <c r="B10" s="85">
        <f>0.557698666984804*($F$3/38.52)</f>
        <v>0.55769866698480397</v>
      </c>
      <c r="C10" s="85">
        <f>0.02673291852*($F$3/38.52)</f>
        <v>2.6732918519999999E-2</v>
      </c>
      <c r="D10" s="85">
        <v>7.9459999999999999E-3</v>
      </c>
      <c r="E10" s="92">
        <f>B10+C10+D10</f>
        <v>0.59237758550480402</v>
      </c>
      <c r="F10" s="78" t="s">
        <v>45</v>
      </c>
      <c r="G10" s="75">
        <v>0</v>
      </c>
      <c r="H10" s="85">
        <f>0.0968194422*($F$3/38.52)</f>
        <v>9.6819442199999994E-2</v>
      </c>
      <c r="I10" s="85">
        <v>2.7880000000000001E-3</v>
      </c>
      <c r="J10" s="85">
        <v>3.4837E-2</v>
      </c>
      <c r="K10" s="78" t="s">
        <v>45</v>
      </c>
      <c r="L10" s="78" t="s">
        <v>45</v>
      </c>
      <c r="M10" s="78" t="s">
        <v>45</v>
      </c>
      <c r="N10" s="23">
        <f t="shared" ref="N10:N15" si="0">+G10+$H$10+$I$10+$J$10</f>
        <v>0.13444444219999999</v>
      </c>
      <c r="O10" s="85">
        <v>2.9416999999999999E-2</v>
      </c>
      <c r="P10" s="24">
        <v>0</v>
      </c>
      <c r="Q10" s="85">
        <v>7.2919999999999999E-3</v>
      </c>
      <c r="R10" s="25">
        <f t="shared" ref="R10:R15" si="1">+$O$10+P10+$Q$10</f>
        <v>3.6708999999999999E-2</v>
      </c>
    </row>
    <row r="11" spans="1:18" s="5" customFormat="1" ht="26.25" x14ac:dyDescent="0.25">
      <c r="A11" s="21" t="s">
        <v>18</v>
      </c>
      <c r="B11" s="85"/>
      <c r="C11" s="85"/>
      <c r="D11" s="85"/>
      <c r="E11" s="92"/>
      <c r="F11" s="85"/>
      <c r="G11" s="22">
        <v>7.9367000000000007E-2</v>
      </c>
      <c r="H11" s="85"/>
      <c r="I11" s="85"/>
      <c r="J11" s="85"/>
      <c r="K11" s="78"/>
      <c r="L11" s="78"/>
      <c r="M11" s="78"/>
      <c r="N11" s="23">
        <f t="shared" si="0"/>
        <v>0.21381144220000003</v>
      </c>
      <c r="O11" s="85"/>
      <c r="P11" s="24">
        <v>4.9599999999999998E-2</v>
      </c>
      <c r="Q11" s="85"/>
      <c r="R11" s="25">
        <f t="shared" si="1"/>
        <v>8.6308999999999997E-2</v>
      </c>
    </row>
    <row r="12" spans="1:18" s="5" customFormat="1" ht="26.25" x14ac:dyDescent="0.25">
      <c r="A12" s="21" t="s">
        <v>19</v>
      </c>
      <c r="B12" s="85"/>
      <c r="C12" s="85"/>
      <c r="D12" s="85"/>
      <c r="E12" s="92"/>
      <c r="F12" s="85"/>
      <c r="G12" s="22">
        <v>7.2642999999999999E-2</v>
      </c>
      <c r="H12" s="85"/>
      <c r="I12" s="85"/>
      <c r="J12" s="85"/>
      <c r="K12" s="78"/>
      <c r="L12" s="78"/>
      <c r="M12" s="78"/>
      <c r="N12" s="23">
        <f t="shared" si="0"/>
        <v>0.20708744220000003</v>
      </c>
      <c r="O12" s="85"/>
      <c r="P12" s="24">
        <v>2.93E-2</v>
      </c>
      <c r="Q12" s="85"/>
      <c r="R12" s="25">
        <f t="shared" si="1"/>
        <v>6.6008999999999998E-2</v>
      </c>
    </row>
    <row r="13" spans="1:18" s="5" customFormat="1" ht="26.25" x14ac:dyDescent="0.25">
      <c r="A13" s="21" t="s">
        <v>20</v>
      </c>
      <c r="B13" s="85"/>
      <c r="C13" s="85"/>
      <c r="D13" s="85"/>
      <c r="E13" s="92"/>
      <c r="F13" s="85"/>
      <c r="G13" s="22">
        <v>7.2949E-2</v>
      </c>
      <c r="H13" s="85"/>
      <c r="I13" s="85"/>
      <c r="J13" s="85"/>
      <c r="K13" s="78"/>
      <c r="L13" s="78"/>
      <c r="M13" s="78"/>
      <c r="N13" s="23">
        <f t="shared" si="0"/>
        <v>0.2073934422</v>
      </c>
      <c r="O13" s="85"/>
      <c r="P13" s="24">
        <v>2.3699999999999999E-2</v>
      </c>
      <c r="Q13" s="85"/>
      <c r="R13" s="25">
        <f t="shared" si="1"/>
        <v>6.0408999999999997E-2</v>
      </c>
    </row>
    <row r="14" spans="1:18" s="5" customFormat="1" ht="26.25" x14ac:dyDescent="0.25">
      <c r="A14" s="21" t="s">
        <v>21</v>
      </c>
      <c r="B14" s="85"/>
      <c r="C14" s="85"/>
      <c r="D14" s="85"/>
      <c r="E14" s="92"/>
      <c r="F14" s="85"/>
      <c r="G14" s="22">
        <v>5.4508000000000001E-2</v>
      </c>
      <c r="H14" s="85"/>
      <c r="I14" s="85"/>
      <c r="J14" s="85"/>
      <c r="K14" s="78"/>
      <c r="L14" s="78"/>
      <c r="M14" s="78"/>
      <c r="N14" s="23">
        <f t="shared" si="0"/>
        <v>0.18895244220000001</v>
      </c>
      <c r="O14" s="85"/>
      <c r="P14" s="24">
        <v>1.7000000000000001E-2</v>
      </c>
      <c r="Q14" s="85"/>
      <c r="R14" s="25">
        <f t="shared" si="1"/>
        <v>5.3709E-2</v>
      </c>
    </row>
    <row r="15" spans="1:18" s="5" customFormat="1" ht="26.25" x14ac:dyDescent="0.25">
      <c r="A15" s="21" t="s">
        <v>22</v>
      </c>
      <c r="B15" s="86"/>
      <c r="C15" s="86"/>
      <c r="D15" s="86"/>
      <c r="E15" s="93"/>
      <c r="F15" s="86"/>
      <c r="G15" s="22">
        <v>2.7610000000000003E-2</v>
      </c>
      <c r="H15" s="86"/>
      <c r="I15" s="86"/>
      <c r="J15" s="86"/>
      <c r="K15" s="79"/>
      <c r="L15" s="79"/>
      <c r="M15" s="79"/>
      <c r="N15" s="23">
        <f t="shared" si="0"/>
        <v>0.16205444220000001</v>
      </c>
      <c r="O15" s="86"/>
      <c r="P15" s="26">
        <v>7.1000000000000004E-3</v>
      </c>
      <c r="Q15" s="86"/>
      <c r="R15" s="25">
        <f t="shared" si="1"/>
        <v>4.3809000000000001E-2</v>
      </c>
    </row>
    <row r="16" spans="1:18" s="5" customFormat="1" ht="26.25" x14ac:dyDescent="0.25">
      <c r="A16" s="27" t="s">
        <v>23</v>
      </c>
      <c r="B16" s="28"/>
      <c r="C16" s="29"/>
      <c r="D16" s="28"/>
      <c r="E16" s="30"/>
      <c r="F16" s="31"/>
      <c r="G16" s="28"/>
      <c r="H16" s="32"/>
      <c r="I16" s="28"/>
      <c r="J16" s="28"/>
      <c r="K16" s="28"/>
      <c r="L16" s="28"/>
      <c r="M16" s="28"/>
      <c r="N16" s="30"/>
      <c r="O16" s="28"/>
      <c r="P16" s="32"/>
      <c r="Q16" s="33"/>
      <c r="R16" s="33"/>
    </row>
    <row r="17" spans="1:18" s="5" customFormat="1" ht="26.25" x14ac:dyDescent="0.25">
      <c r="A17" s="34" t="s">
        <v>49</v>
      </c>
      <c r="B17" s="78" t="s">
        <v>45</v>
      </c>
      <c r="C17" s="78" t="s">
        <v>45</v>
      </c>
      <c r="D17" s="76">
        <v>57.43</v>
      </c>
      <c r="E17" s="80">
        <f>SUM(B17:D19)</f>
        <v>57.43</v>
      </c>
      <c r="F17" s="35">
        <v>69.599999999999994</v>
      </c>
      <c r="G17" s="78" t="s">
        <v>45</v>
      </c>
      <c r="H17" s="78" t="s">
        <v>45</v>
      </c>
      <c r="I17" s="78" t="s">
        <v>45</v>
      </c>
      <c r="J17" s="78" t="s">
        <v>45</v>
      </c>
      <c r="K17" s="76">
        <v>-0.35</v>
      </c>
      <c r="L17" s="76">
        <v>-0.01</v>
      </c>
      <c r="M17" s="76">
        <v>0</v>
      </c>
      <c r="N17" s="36">
        <f>+F17+$K$17+$L$17+$M$17</f>
        <v>69.239999999999995</v>
      </c>
      <c r="O17" s="78" t="s">
        <v>45</v>
      </c>
      <c r="P17" s="76">
        <v>-21.63</v>
      </c>
      <c r="Q17" s="78" t="s">
        <v>45</v>
      </c>
      <c r="R17" s="80">
        <f>SUM(O17:Q19)</f>
        <v>-21.63</v>
      </c>
    </row>
    <row r="18" spans="1:18" s="5" customFormat="1" ht="26.25" x14ac:dyDescent="0.25">
      <c r="A18" s="34" t="s">
        <v>24</v>
      </c>
      <c r="B18" s="85"/>
      <c r="C18" s="85"/>
      <c r="D18" s="76"/>
      <c r="E18" s="80"/>
      <c r="F18" s="35">
        <v>487.71</v>
      </c>
      <c r="G18" s="85"/>
      <c r="H18" s="85"/>
      <c r="I18" s="85"/>
      <c r="J18" s="85"/>
      <c r="K18" s="76"/>
      <c r="L18" s="76"/>
      <c r="M18" s="76"/>
      <c r="N18" s="36">
        <f>+F18+$K$17+$L$17+$M$17</f>
        <v>487.34999999999997</v>
      </c>
      <c r="O18" s="78"/>
      <c r="P18" s="76"/>
      <c r="Q18" s="78"/>
      <c r="R18" s="80"/>
    </row>
    <row r="19" spans="1:18" s="5" customFormat="1" ht="26.25" x14ac:dyDescent="0.25">
      <c r="A19" s="37" t="s">
        <v>25</v>
      </c>
      <c r="B19" s="86"/>
      <c r="C19" s="86"/>
      <c r="D19" s="77"/>
      <c r="E19" s="81"/>
      <c r="F19" s="38">
        <v>992.47</v>
      </c>
      <c r="G19" s="86"/>
      <c r="H19" s="86"/>
      <c r="I19" s="86"/>
      <c r="J19" s="86"/>
      <c r="K19" s="77"/>
      <c r="L19" s="77"/>
      <c r="M19" s="77"/>
      <c r="N19" s="39">
        <f>+F19+$K$17+$L$17+$M$17</f>
        <v>992.11</v>
      </c>
      <c r="O19" s="79"/>
      <c r="P19" s="77"/>
      <c r="Q19" s="79"/>
      <c r="R19" s="81"/>
    </row>
    <row r="20" spans="1:18" s="5" customFormat="1" ht="26.25" x14ac:dyDescent="0.25">
      <c r="A20" s="40" t="s">
        <v>26</v>
      </c>
      <c r="B20" s="82" t="s">
        <v>27</v>
      </c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4"/>
    </row>
    <row r="21" spans="1:18" ht="33.75" x14ac:dyDescent="0.5">
      <c r="A21" s="44" t="s">
        <v>46</v>
      </c>
    </row>
    <row r="22" spans="1:18" x14ac:dyDescent="0.45">
      <c r="A22" s="1" t="s">
        <v>198</v>
      </c>
    </row>
    <row r="23" spans="1:18" x14ac:dyDescent="0.45">
      <c r="A23" s="1" t="s">
        <v>48</v>
      </c>
    </row>
    <row r="27" spans="1:18" ht="33.75" x14ac:dyDescent="0.5">
      <c r="A27" s="48" t="s">
        <v>55</v>
      </c>
    </row>
    <row r="28" spans="1:18" x14ac:dyDescent="0.45">
      <c r="A28" s="87" t="s">
        <v>50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</row>
    <row r="29" spans="1:18" x14ac:dyDescent="0.45">
      <c r="A29" s="88" t="s">
        <v>275</v>
      </c>
      <c r="B29" s="6"/>
      <c r="C29" s="6"/>
      <c r="D29" s="6"/>
      <c r="E29" s="90" t="s">
        <v>0</v>
      </c>
      <c r="F29" s="7"/>
      <c r="G29" s="7"/>
      <c r="H29" s="7"/>
      <c r="I29" s="7"/>
      <c r="J29" s="7"/>
      <c r="K29" s="7"/>
      <c r="L29" s="7"/>
      <c r="M29" s="7"/>
      <c r="N29" s="90" t="s">
        <v>1</v>
      </c>
      <c r="O29" s="7"/>
      <c r="P29" s="7"/>
      <c r="Q29" s="7"/>
      <c r="R29" s="90" t="s">
        <v>2</v>
      </c>
    </row>
    <row r="30" spans="1:18" x14ac:dyDescent="0.45">
      <c r="A30" s="88"/>
      <c r="B30" s="6"/>
      <c r="C30" s="6"/>
      <c r="D30" s="6"/>
      <c r="E30" s="90"/>
      <c r="F30" s="7"/>
      <c r="G30" s="7"/>
      <c r="H30" s="7"/>
      <c r="I30" s="7"/>
      <c r="J30" s="7"/>
      <c r="K30" s="7"/>
      <c r="L30" s="7"/>
      <c r="M30" s="7"/>
      <c r="N30" s="90"/>
      <c r="O30" s="7"/>
      <c r="P30" s="7"/>
      <c r="Q30" s="7"/>
      <c r="R30" s="90"/>
    </row>
    <row r="31" spans="1:18" x14ac:dyDescent="0.45">
      <c r="A31" s="89"/>
      <c r="B31" s="8" t="s">
        <v>273</v>
      </c>
      <c r="C31" s="9" t="s">
        <v>3</v>
      </c>
      <c r="D31" s="9" t="s">
        <v>4</v>
      </c>
      <c r="E31" s="91"/>
      <c r="F31" s="10" t="s">
        <v>5</v>
      </c>
      <c r="G31" s="11" t="s">
        <v>6</v>
      </c>
      <c r="H31" s="11" t="s">
        <v>7</v>
      </c>
      <c r="I31" s="11" t="s">
        <v>8</v>
      </c>
      <c r="J31" s="11" t="s">
        <v>9</v>
      </c>
      <c r="K31" s="12" t="s">
        <v>10</v>
      </c>
      <c r="L31" s="13" t="s">
        <v>11</v>
      </c>
      <c r="M31" s="12" t="s">
        <v>12</v>
      </c>
      <c r="N31" s="91"/>
      <c r="O31" s="10" t="s">
        <v>13</v>
      </c>
      <c r="P31" s="14" t="s">
        <v>14</v>
      </c>
      <c r="Q31" s="14" t="s">
        <v>15</v>
      </c>
      <c r="R31" s="91"/>
    </row>
    <row r="32" spans="1:18" x14ac:dyDescent="0.45">
      <c r="A32" s="15" t="s">
        <v>16</v>
      </c>
      <c r="B32" s="16"/>
      <c r="C32" s="17"/>
      <c r="D32" s="17"/>
      <c r="E32" s="18"/>
      <c r="F32" s="17"/>
      <c r="G32" s="16"/>
      <c r="H32" s="17"/>
      <c r="I32" s="17"/>
      <c r="J32" s="17"/>
      <c r="K32" s="17"/>
      <c r="L32" s="17"/>
      <c r="M32" s="17"/>
      <c r="N32" s="19"/>
      <c r="O32" s="16"/>
      <c r="P32" s="17"/>
      <c r="Q32" s="20"/>
      <c r="R32" s="20"/>
    </row>
    <row r="33" spans="1:18" x14ac:dyDescent="0.45">
      <c r="A33" s="21" t="s">
        <v>17</v>
      </c>
      <c r="B33" s="85">
        <f>0.376788080794471*($F$3/38.52)</f>
        <v>0.37678808079447101</v>
      </c>
      <c r="C33" s="85">
        <f>0.02673291852*($F$3/38.52)</f>
        <v>2.6732918519999999E-2</v>
      </c>
      <c r="D33" s="85">
        <v>7.9459999999999999E-3</v>
      </c>
      <c r="E33" s="92">
        <f>B33+C33+D33</f>
        <v>0.411466999314471</v>
      </c>
      <c r="F33" s="78" t="s">
        <v>45</v>
      </c>
      <c r="G33" s="75">
        <v>0</v>
      </c>
      <c r="H33" s="85">
        <f>0.0968194422*($F$3/38.52)</f>
        <v>9.6819442199999994E-2</v>
      </c>
      <c r="I33" s="85">
        <v>2.7880000000000001E-3</v>
      </c>
      <c r="J33" s="85">
        <v>3.4837E-2</v>
      </c>
      <c r="K33" s="78" t="s">
        <v>45</v>
      </c>
      <c r="L33" s="78" t="s">
        <v>45</v>
      </c>
      <c r="M33" s="78" t="s">
        <v>45</v>
      </c>
      <c r="N33" s="23">
        <f t="shared" ref="N33:N38" si="2">+G33+$H$10+$I$10+$J$10</f>
        <v>0.13444444219999999</v>
      </c>
      <c r="O33" s="85">
        <v>2.9416999999999999E-2</v>
      </c>
      <c r="P33" s="24">
        <v>0</v>
      </c>
      <c r="Q33" s="85">
        <v>7.2919999999999999E-3</v>
      </c>
      <c r="R33" s="25">
        <f t="shared" ref="R33:R38" si="3">+$O$10+P33+$Q$10</f>
        <v>3.6708999999999999E-2</v>
      </c>
    </row>
    <row r="34" spans="1:18" x14ac:dyDescent="0.45">
      <c r="A34" s="21" t="s">
        <v>18</v>
      </c>
      <c r="B34" s="85"/>
      <c r="C34" s="85"/>
      <c r="D34" s="85"/>
      <c r="E34" s="92"/>
      <c r="F34" s="85"/>
      <c r="G34" s="22">
        <v>7.9367000000000007E-2</v>
      </c>
      <c r="H34" s="85"/>
      <c r="I34" s="85"/>
      <c r="J34" s="85"/>
      <c r="K34" s="78"/>
      <c r="L34" s="78"/>
      <c r="M34" s="78"/>
      <c r="N34" s="23">
        <f t="shared" si="2"/>
        <v>0.21381144220000003</v>
      </c>
      <c r="O34" s="85"/>
      <c r="P34" s="24">
        <v>4.9599999999999998E-2</v>
      </c>
      <c r="Q34" s="85"/>
      <c r="R34" s="25">
        <f t="shared" si="3"/>
        <v>8.6308999999999997E-2</v>
      </c>
    </row>
    <row r="35" spans="1:18" x14ac:dyDescent="0.45">
      <c r="A35" s="21" t="s">
        <v>19</v>
      </c>
      <c r="B35" s="85"/>
      <c r="C35" s="85"/>
      <c r="D35" s="85"/>
      <c r="E35" s="92"/>
      <c r="F35" s="85"/>
      <c r="G35" s="22">
        <v>7.2642999999999999E-2</v>
      </c>
      <c r="H35" s="85"/>
      <c r="I35" s="85"/>
      <c r="J35" s="85"/>
      <c r="K35" s="78"/>
      <c r="L35" s="78"/>
      <c r="M35" s="78"/>
      <c r="N35" s="23">
        <f t="shared" si="2"/>
        <v>0.20708744220000003</v>
      </c>
      <c r="O35" s="85"/>
      <c r="P35" s="24">
        <v>2.93E-2</v>
      </c>
      <c r="Q35" s="85"/>
      <c r="R35" s="25">
        <f t="shared" si="3"/>
        <v>6.6008999999999998E-2</v>
      </c>
    </row>
    <row r="36" spans="1:18" x14ac:dyDescent="0.45">
      <c r="A36" s="21" t="s">
        <v>20</v>
      </c>
      <c r="B36" s="85"/>
      <c r="C36" s="85"/>
      <c r="D36" s="85"/>
      <c r="E36" s="92"/>
      <c r="F36" s="85"/>
      <c r="G36" s="22">
        <v>7.2949E-2</v>
      </c>
      <c r="H36" s="85"/>
      <c r="I36" s="85"/>
      <c r="J36" s="85"/>
      <c r="K36" s="78"/>
      <c r="L36" s="78"/>
      <c r="M36" s="78"/>
      <c r="N36" s="23">
        <f t="shared" si="2"/>
        <v>0.2073934422</v>
      </c>
      <c r="O36" s="85"/>
      <c r="P36" s="24">
        <v>2.3699999999999999E-2</v>
      </c>
      <c r="Q36" s="85"/>
      <c r="R36" s="25">
        <f t="shared" si="3"/>
        <v>6.0408999999999997E-2</v>
      </c>
    </row>
    <row r="37" spans="1:18" x14ac:dyDescent="0.45">
      <c r="A37" s="21" t="s">
        <v>21</v>
      </c>
      <c r="B37" s="85"/>
      <c r="C37" s="85"/>
      <c r="D37" s="85"/>
      <c r="E37" s="92"/>
      <c r="F37" s="85"/>
      <c r="G37" s="22">
        <v>5.4508000000000001E-2</v>
      </c>
      <c r="H37" s="85"/>
      <c r="I37" s="85"/>
      <c r="J37" s="85"/>
      <c r="K37" s="78"/>
      <c r="L37" s="78"/>
      <c r="M37" s="78"/>
      <c r="N37" s="23">
        <f t="shared" si="2"/>
        <v>0.18895244220000001</v>
      </c>
      <c r="O37" s="85"/>
      <c r="P37" s="24">
        <v>1.7000000000000001E-2</v>
      </c>
      <c r="Q37" s="85"/>
      <c r="R37" s="25">
        <f t="shared" si="3"/>
        <v>5.3709E-2</v>
      </c>
    </row>
    <row r="38" spans="1:18" x14ac:dyDescent="0.45">
      <c r="A38" s="21" t="s">
        <v>22</v>
      </c>
      <c r="B38" s="86"/>
      <c r="C38" s="86"/>
      <c r="D38" s="86"/>
      <c r="E38" s="93"/>
      <c r="F38" s="86"/>
      <c r="G38" s="22">
        <v>2.7610000000000003E-2</v>
      </c>
      <c r="H38" s="86"/>
      <c r="I38" s="86"/>
      <c r="J38" s="86"/>
      <c r="K38" s="79"/>
      <c r="L38" s="79"/>
      <c r="M38" s="79"/>
      <c r="N38" s="23">
        <f t="shared" si="2"/>
        <v>0.16205444220000001</v>
      </c>
      <c r="O38" s="86"/>
      <c r="P38" s="26">
        <v>7.1000000000000004E-3</v>
      </c>
      <c r="Q38" s="86"/>
      <c r="R38" s="25">
        <f t="shared" si="3"/>
        <v>4.3809000000000001E-2</v>
      </c>
    </row>
    <row r="39" spans="1:18" x14ac:dyDescent="0.45">
      <c r="A39" s="27" t="s">
        <v>23</v>
      </c>
      <c r="B39" s="28"/>
      <c r="C39" s="29"/>
      <c r="D39" s="28"/>
      <c r="E39" s="30"/>
      <c r="F39" s="31"/>
      <c r="G39" s="28"/>
      <c r="H39" s="32"/>
      <c r="I39" s="28"/>
      <c r="J39" s="28"/>
      <c r="K39" s="28"/>
      <c r="L39" s="28"/>
      <c r="M39" s="28"/>
      <c r="N39" s="30"/>
      <c r="O39" s="28"/>
      <c r="P39" s="32"/>
      <c r="Q39" s="33"/>
      <c r="R39" s="33"/>
    </row>
    <row r="40" spans="1:18" x14ac:dyDescent="0.45">
      <c r="A40" s="34" t="s">
        <v>49</v>
      </c>
      <c r="B40" s="78" t="s">
        <v>45</v>
      </c>
      <c r="C40" s="78" t="s">
        <v>45</v>
      </c>
      <c r="D40" s="76">
        <v>57.43</v>
      </c>
      <c r="E40" s="80">
        <f>SUM(B40:D42)</f>
        <v>57.43</v>
      </c>
      <c r="F40" s="35">
        <v>69.599999999999994</v>
      </c>
      <c r="G40" s="78" t="s">
        <v>45</v>
      </c>
      <c r="H40" s="78" t="s">
        <v>45</v>
      </c>
      <c r="I40" s="78" t="s">
        <v>45</v>
      </c>
      <c r="J40" s="78" t="s">
        <v>45</v>
      </c>
      <c r="K40" s="76">
        <v>-0.35</v>
      </c>
      <c r="L40" s="76">
        <v>-0.01</v>
      </c>
      <c r="M40" s="76">
        <v>0</v>
      </c>
      <c r="N40" s="36">
        <f>+F40+$K$17+$L$17+$M$17</f>
        <v>69.239999999999995</v>
      </c>
      <c r="O40" s="78" t="s">
        <v>45</v>
      </c>
      <c r="P40" s="76">
        <v>-21.63</v>
      </c>
      <c r="Q40" s="78" t="s">
        <v>45</v>
      </c>
      <c r="R40" s="80">
        <f>SUM(O40:Q42)</f>
        <v>-21.63</v>
      </c>
    </row>
    <row r="41" spans="1:18" x14ac:dyDescent="0.45">
      <c r="A41" s="34" t="s">
        <v>24</v>
      </c>
      <c r="B41" s="85"/>
      <c r="C41" s="85"/>
      <c r="D41" s="76"/>
      <c r="E41" s="80"/>
      <c r="F41" s="35">
        <v>487.71</v>
      </c>
      <c r="G41" s="85"/>
      <c r="H41" s="85"/>
      <c r="I41" s="85"/>
      <c r="J41" s="85"/>
      <c r="K41" s="76"/>
      <c r="L41" s="76"/>
      <c r="M41" s="76"/>
      <c r="N41" s="36">
        <f>+F41+$K$17+$L$17+$M$17</f>
        <v>487.34999999999997</v>
      </c>
      <c r="O41" s="78"/>
      <c r="P41" s="76"/>
      <c r="Q41" s="78"/>
      <c r="R41" s="80"/>
    </row>
    <row r="42" spans="1:18" x14ac:dyDescent="0.45">
      <c r="A42" s="37" t="s">
        <v>25</v>
      </c>
      <c r="B42" s="86"/>
      <c r="C42" s="86"/>
      <c r="D42" s="77"/>
      <c r="E42" s="81"/>
      <c r="F42" s="38">
        <v>992.47</v>
      </c>
      <c r="G42" s="86"/>
      <c r="H42" s="86"/>
      <c r="I42" s="86"/>
      <c r="J42" s="86"/>
      <c r="K42" s="77"/>
      <c r="L42" s="77"/>
      <c r="M42" s="77"/>
      <c r="N42" s="39">
        <f>+F42+$K$17+$L$17+$M$17</f>
        <v>992.11</v>
      </c>
      <c r="O42" s="79"/>
      <c r="P42" s="77"/>
      <c r="Q42" s="79"/>
      <c r="R42" s="81"/>
    </row>
    <row r="43" spans="1:18" x14ac:dyDescent="0.45">
      <c r="A43" s="40" t="s">
        <v>26</v>
      </c>
      <c r="B43" s="82" t="s">
        <v>27</v>
      </c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4"/>
    </row>
    <row r="44" spans="1:18" ht="33.75" x14ac:dyDescent="0.5">
      <c r="A44" s="48"/>
    </row>
    <row r="45" spans="1:18" x14ac:dyDescent="0.45">
      <c r="A45" s="87" t="s">
        <v>50</v>
      </c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</row>
    <row r="46" spans="1:18" x14ac:dyDescent="0.45">
      <c r="A46" s="88" t="s">
        <v>272</v>
      </c>
      <c r="B46" s="6"/>
      <c r="C46" s="6"/>
      <c r="D46" s="6"/>
      <c r="E46" s="90" t="s">
        <v>0</v>
      </c>
      <c r="F46" s="7"/>
      <c r="G46" s="7"/>
      <c r="H46" s="7"/>
      <c r="I46" s="7"/>
      <c r="J46" s="7"/>
      <c r="K46" s="7"/>
      <c r="L46" s="7"/>
      <c r="M46" s="7"/>
      <c r="N46" s="90" t="s">
        <v>1</v>
      </c>
      <c r="O46" s="7"/>
      <c r="P46" s="7"/>
      <c r="Q46" s="7"/>
      <c r="R46" s="90" t="s">
        <v>2</v>
      </c>
    </row>
    <row r="47" spans="1:18" x14ac:dyDescent="0.45">
      <c r="A47" s="88"/>
      <c r="B47" s="6"/>
      <c r="C47" s="6"/>
      <c r="D47" s="6"/>
      <c r="E47" s="90"/>
      <c r="F47" s="7"/>
      <c r="G47" s="7"/>
      <c r="H47" s="7"/>
      <c r="I47" s="7"/>
      <c r="J47" s="7"/>
      <c r="K47" s="7"/>
      <c r="L47" s="7"/>
      <c r="M47" s="7"/>
      <c r="N47" s="90"/>
      <c r="O47" s="7"/>
      <c r="P47" s="7"/>
      <c r="Q47" s="7"/>
      <c r="R47" s="90"/>
    </row>
    <row r="48" spans="1:18" x14ac:dyDescent="0.45">
      <c r="A48" s="89"/>
      <c r="B48" s="8" t="s">
        <v>273</v>
      </c>
      <c r="C48" s="9" t="s">
        <v>3</v>
      </c>
      <c r="D48" s="9" t="s">
        <v>4</v>
      </c>
      <c r="E48" s="91"/>
      <c r="F48" s="10" t="s">
        <v>5</v>
      </c>
      <c r="G48" s="11" t="s">
        <v>6</v>
      </c>
      <c r="H48" s="11" t="s">
        <v>7</v>
      </c>
      <c r="I48" s="11" t="s">
        <v>8</v>
      </c>
      <c r="J48" s="11" t="s">
        <v>9</v>
      </c>
      <c r="K48" s="12" t="s">
        <v>10</v>
      </c>
      <c r="L48" s="13" t="s">
        <v>11</v>
      </c>
      <c r="M48" s="12" t="s">
        <v>12</v>
      </c>
      <c r="N48" s="91"/>
      <c r="O48" s="10" t="s">
        <v>13</v>
      </c>
      <c r="P48" s="14" t="s">
        <v>14</v>
      </c>
      <c r="Q48" s="14" t="s">
        <v>15</v>
      </c>
      <c r="R48" s="91"/>
    </row>
    <row r="49" spans="1:18" x14ac:dyDescent="0.45">
      <c r="A49" s="15" t="s">
        <v>16</v>
      </c>
      <c r="B49" s="16"/>
      <c r="C49" s="17"/>
      <c r="D49" s="17"/>
      <c r="E49" s="18"/>
      <c r="F49" s="17"/>
      <c r="G49" s="16"/>
      <c r="H49" s="17"/>
      <c r="I49" s="17"/>
      <c r="J49" s="17"/>
      <c r="K49" s="17"/>
      <c r="L49" s="17"/>
      <c r="M49" s="17"/>
      <c r="N49" s="19"/>
      <c r="O49" s="16"/>
      <c r="P49" s="17"/>
      <c r="Q49" s="20"/>
      <c r="R49" s="20"/>
    </row>
    <row r="50" spans="1:18" x14ac:dyDescent="0.45">
      <c r="A50" s="21" t="s">
        <v>17</v>
      </c>
      <c r="B50" s="85">
        <f>0.403933626925561*($F$3/38.52)</f>
        <v>0.40393362692556101</v>
      </c>
      <c r="C50" s="85">
        <f>0.02673291852*($F$3/38.52)</f>
        <v>2.6732918519999999E-2</v>
      </c>
      <c r="D50" s="85">
        <v>7.9459999999999999E-3</v>
      </c>
      <c r="E50" s="92">
        <f>B50+C50+D50</f>
        <v>0.438612545445561</v>
      </c>
      <c r="F50" s="78" t="s">
        <v>45</v>
      </c>
      <c r="G50" s="75">
        <v>0</v>
      </c>
      <c r="H50" s="85">
        <f>0.0968194422*($F$3/38.52)</f>
        <v>9.6819442199999994E-2</v>
      </c>
      <c r="I50" s="85">
        <v>2.7880000000000001E-3</v>
      </c>
      <c r="J50" s="85">
        <v>3.4837E-2</v>
      </c>
      <c r="K50" s="78" t="s">
        <v>45</v>
      </c>
      <c r="L50" s="78" t="s">
        <v>45</v>
      </c>
      <c r="M50" s="78" t="s">
        <v>45</v>
      </c>
      <c r="N50" s="23">
        <f t="shared" ref="N50:N55" si="4">+G50+$H$10+$I$10+$J$10</f>
        <v>0.13444444219999999</v>
      </c>
      <c r="O50" s="85">
        <v>2.9416999999999999E-2</v>
      </c>
      <c r="P50" s="24">
        <v>0</v>
      </c>
      <c r="Q50" s="85">
        <v>7.2919999999999999E-3</v>
      </c>
      <c r="R50" s="25">
        <f t="shared" ref="R50:R55" si="5">+$O$10+P50+$Q$10</f>
        <v>3.6708999999999999E-2</v>
      </c>
    </row>
    <row r="51" spans="1:18" x14ac:dyDescent="0.45">
      <c r="A51" s="21" t="s">
        <v>18</v>
      </c>
      <c r="B51" s="85"/>
      <c r="C51" s="85"/>
      <c r="D51" s="85"/>
      <c r="E51" s="92"/>
      <c r="F51" s="85"/>
      <c r="G51" s="22">
        <v>7.9367000000000007E-2</v>
      </c>
      <c r="H51" s="85"/>
      <c r="I51" s="85"/>
      <c r="J51" s="85"/>
      <c r="K51" s="78"/>
      <c r="L51" s="78"/>
      <c r="M51" s="78"/>
      <c r="N51" s="23">
        <f t="shared" si="4"/>
        <v>0.21381144220000003</v>
      </c>
      <c r="O51" s="85"/>
      <c r="P51" s="24">
        <v>4.9599999999999998E-2</v>
      </c>
      <c r="Q51" s="85"/>
      <c r="R51" s="25">
        <f t="shared" si="5"/>
        <v>8.6308999999999997E-2</v>
      </c>
    </row>
    <row r="52" spans="1:18" x14ac:dyDescent="0.45">
      <c r="A52" s="21" t="s">
        <v>19</v>
      </c>
      <c r="B52" s="85"/>
      <c r="C52" s="85"/>
      <c r="D52" s="85"/>
      <c r="E52" s="92"/>
      <c r="F52" s="85"/>
      <c r="G52" s="22">
        <v>7.2642999999999999E-2</v>
      </c>
      <c r="H52" s="85"/>
      <c r="I52" s="85"/>
      <c r="J52" s="85"/>
      <c r="K52" s="78"/>
      <c r="L52" s="78"/>
      <c r="M52" s="78"/>
      <c r="N52" s="23">
        <f t="shared" si="4"/>
        <v>0.20708744220000003</v>
      </c>
      <c r="O52" s="85"/>
      <c r="P52" s="24">
        <v>2.93E-2</v>
      </c>
      <c r="Q52" s="85"/>
      <c r="R52" s="25">
        <f t="shared" si="5"/>
        <v>6.6008999999999998E-2</v>
      </c>
    </row>
    <row r="53" spans="1:18" x14ac:dyDescent="0.45">
      <c r="A53" s="21" t="s">
        <v>20</v>
      </c>
      <c r="B53" s="85"/>
      <c r="C53" s="85"/>
      <c r="D53" s="85"/>
      <c r="E53" s="92"/>
      <c r="F53" s="85"/>
      <c r="G53" s="22">
        <v>7.2949E-2</v>
      </c>
      <c r="H53" s="85"/>
      <c r="I53" s="85"/>
      <c r="J53" s="85"/>
      <c r="K53" s="78"/>
      <c r="L53" s="78"/>
      <c r="M53" s="78"/>
      <c r="N53" s="23">
        <f t="shared" si="4"/>
        <v>0.2073934422</v>
      </c>
      <c r="O53" s="85"/>
      <c r="P53" s="24">
        <v>2.3699999999999999E-2</v>
      </c>
      <c r="Q53" s="85"/>
      <c r="R53" s="25">
        <f t="shared" si="5"/>
        <v>6.0408999999999997E-2</v>
      </c>
    </row>
    <row r="54" spans="1:18" x14ac:dyDescent="0.45">
      <c r="A54" s="21" t="s">
        <v>21</v>
      </c>
      <c r="B54" s="85"/>
      <c r="C54" s="85"/>
      <c r="D54" s="85"/>
      <c r="E54" s="92"/>
      <c r="F54" s="85"/>
      <c r="G54" s="22">
        <v>5.4508000000000001E-2</v>
      </c>
      <c r="H54" s="85"/>
      <c r="I54" s="85"/>
      <c r="J54" s="85"/>
      <c r="K54" s="78"/>
      <c r="L54" s="78"/>
      <c r="M54" s="78"/>
      <c r="N54" s="23">
        <f t="shared" si="4"/>
        <v>0.18895244220000001</v>
      </c>
      <c r="O54" s="85"/>
      <c r="P54" s="24">
        <v>1.7000000000000001E-2</v>
      </c>
      <c r="Q54" s="85"/>
      <c r="R54" s="25">
        <f t="shared" si="5"/>
        <v>5.3709E-2</v>
      </c>
    </row>
    <row r="55" spans="1:18" x14ac:dyDescent="0.45">
      <c r="A55" s="21" t="s">
        <v>22</v>
      </c>
      <c r="B55" s="86"/>
      <c r="C55" s="86"/>
      <c r="D55" s="86"/>
      <c r="E55" s="93"/>
      <c r="F55" s="86"/>
      <c r="G55" s="22">
        <v>2.7610000000000003E-2</v>
      </c>
      <c r="H55" s="86"/>
      <c r="I55" s="86"/>
      <c r="J55" s="86"/>
      <c r="K55" s="79"/>
      <c r="L55" s="79"/>
      <c r="M55" s="79"/>
      <c r="N55" s="23">
        <f t="shared" si="4"/>
        <v>0.16205444220000001</v>
      </c>
      <c r="O55" s="86"/>
      <c r="P55" s="26">
        <v>7.1000000000000004E-3</v>
      </c>
      <c r="Q55" s="86"/>
      <c r="R55" s="25">
        <f t="shared" si="5"/>
        <v>4.3809000000000001E-2</v>
      </c>
    </row>
    <row r="56" spans="1:18" x14ac:dyDescent="0.45">
      <c r="A56" s="27" t="s">
        <v>23</v>
      </c>
      <c r="B56" s="28"/>
      <c r="C56" s="29"/>
      <c r="D56" s="28"/>
      <c r="E56" s="30"/>
      <c r="F56" s="31"/>
      <c r="G56" s="28"/>
      <c r="H56" s="32"/>
      <c r="I56" s="28"/>
      <c r="J56" s="28"/>
      <c r="K56" s="28"/>
      <c r="L56" s="28"/>
      <c r="M56" s="28"/>
      <c r="N56" s="30"/>
      <c r="O56" s="28"/>
      <c r="P56" s="32"/>
      <c r="Q56" s="33"/>
      <c r="R56" s="33"/>
    </row>
    <row r="57" spans="1:18" x14ac:dyDescent="0.45">
      <c r="A57" s="34" t="s">
        <v>49</v>
      </c>
      <c r="B57" s="78" t="s">
        <v>45</v>
      </c>
      <c r="C57" s="78" t="s">
        <v>45</v>
      </c>
      <c r="D57" s="76">
        <v>57.43</v>
      </c>
      <c r="E57" s="80">
        <f>SUM(B57:D59)</f>
        <v>57.43</v>
      </c>
      <c r="F57" s="35">
        <v>69.599999999999994</v>
      </c>
      <c r="G57" s="78" t="s">
        <v>45</v>
      </c>
      <c r="H57" s="78" t="s">
        <v>45</v>
      </c>
      <c r="I57" s="78" t="s">
        <v>45</v>
      </c>
      <c r="J57" s="78" t="s">
        <v>45</v>
      </c>
      <c r="K57" s="76">
        <v>-0.35</v>
      </c>
      <c r="L57" s="76">
        <v>-0.01</v>
      </c>
      <c r="M57" s="76">
        <v>0</v>
      </c>
      <c r="N57" s="36">
        <f>+F57+$K$17+$L$17+$M$17</f>
        <v>69.239999999999995</v>
      </c>
      <c r="O57" s="78" t="s">
        <v>45</v>
      </c>
      <c r="P57" s="76">
        <v>-21.63</v>
      </c>
      <c r="Q57" s="78" t="s">
        <v>45</v>
      </c>
      <c r="R57" s="80">
        <f>SUM(O57:Q59)</f>
        <v>-21.63</v>
      </c>
    </row>
    <row r="58" spans="1:18" x14ac:dyDescent="0.45">
      <c r="A58" s="34" t="s">
        <v>24</v>
      </c>
      <c r="B58" s="85"/>
      <c r="C58" s="85"/>
      <c r="D58" s="76"/>
      <c r="E58" s="80"/>
      <c r="F58" s="35">
        <v>487.71</v>
      </c>
      <c r="G58" s="85"/>
      <c r="H58" s="85"/>
      <c r="I58" s="85"/>
      <c r="J58" s="85"/>
      <c r="K58" s="76"/>
      <c r="L58" s="76"/>
      <c r="M58" s="76"/>
      <c r="N58" s="36">
        <f>+F58+$K$17+$L$17+$M$17</f>
        <v>487.34999999999997</v>
      </c>
      <c r="O58" s="78"/>
      <c r="P58" s="76"/>
      <c r="Q58" s="78"/>
      <c r="R58" s="80"/>
    </row>
    <row r="59" spans="1:18" x14ac:dyDescent="0.45">
      <c r="A59" s="37" t="s">
        <v>25</v>
      </c>
      <c r="B59" s="86"/>
      <c r="C59" s="86"/>
      <c r="D59" s="77"/>
      <c r="E59" s="81"/>
      <c r="F59" s="38">
        <v>992.47</v>
      </c>
      <c r="G59" s="86"/>
      <c r="H59" s="86"/>
      <c r="I59" s="86"/>
      <c r="J59" s="86"/>
      <c r="K59" s="77"/>
      <c r="L59" s="77"/>
      <c r="M59" s="77"/>
      <c r="N59" s="39">
        <f>+F59+$K$17+$L$17+$M$17</f>
        <v>992.11</v>
      </c>
      <c r="O59" s="79"/>
      <c r="P59" s="77"/>
      <c r="Q59" s="79"/>
      <c r="R59" s="81"/>
    </row>
    <row r="60" spans="1:18" x14ac:dyDescent="0.45">
      <c r="A60" s="40" t="s">
        <v>26</v>
      </c>
      <c r="B60" s="82" t="s">
        <v>27</v>
      </c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4"/>
    </row>
    <row r="61" spans="1:18" ht="33.75" x14ac:dyDescent="0.5">
      <c r="A61" s="48"/>
    </row>
    <row r="62" spans="1:18" x14ac:dyDescent="0.45">
      <c r="A62" s="87" t="s">
        <v>50</v>
      </c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</row>
    <row r="63" spans="1:18" x14ac:dyDescent="0.45">
      <c r="A63" s="88" t="s">
        <v>270</v>
      </c>
      <c r="B63" s="6"/>
      <c r="C63" s="6"/>
      <c r="D63" s="6"/>
      <c r="E63" s="90" t="s">
        <v>0</v>
      </c>
      <c r="F63" s="7"/>
      <c r="G63" s="7"/>
      <c r="H63" s="7"/>
      <c r="I63" s="7"/>
      <c r="J63" s="7"/>
      <c r="K63" s="7"/>
      <c r="L63" s="7"/>
      <c r="M63" s="7"/>
      <c r="N63" s="90" t="s">
        <v>1</v>
      </c>
      <c r="O63" s="7"/>
      <c r="P63" s="7"/>
      <c r="Q63" s="7"/>
      <c r="R63" s="90" t="s">
        <v>2</v>
      </c>
    </row>
    <row r="64" spans="1:18" x14ac:dyDescent="0.45">
      <c r="A64" s="88"/>
      <c r="B64" s="6"/>
      <c r="C64" s="6"/>
      <c r="D64" s="6"/>
      <c r="E64" s="90"/>
      <c r="F64" s="7"/>
      <c r="G64" s="7"/>
      <c r="H64" s="7"/>
      <c r="I64" s="7"/>
      <c r="J64" s="7"/>
      <c r="K64" s="7"/>
      <c r="L64" s="7"/>
      <c r="M64" s="7"/>
      <c r="N64" s="90"/>
      <c r="O64" s="7"/>
      <c r="P64" s="7"/>
      <c r="Q64" s="7"/>
      <c r="R64" s="90"/>
    </row>
    <row r="65" spans="1:18" x14ac:dyDescent="0.45">
      <c r="A65" s="89"/>
      <c r="B65" s="8" t="s">
        <v>273</v>
      </c>
      <c r="C65" s="9" t="s">
        <v>3</v>
      </c>
      <c r="D65" s="9" t="s">
        <v>4</v>
      </c>
      <c r="E65" s="91"/>
      <c r="F65" s="10" t="s">
        <v>5</v>
      </c>
      <c r="G65" s="11" t="s">
        <v>6</v>
      </c>
      <c r="H65" s="11" t="s">
        <v>7</v>
      </c>
      <c r="I65" s="11" t="s">
        <v>8</v>
      </c>
      <c r="J65" s="11" t="s">
        <v>9</v>
      </c>
      <c r="K65" s="12" t="s">
        <v>10</v>
      </c>
      <c r="L65" s="13" t="s">
        <v>11</v>
      </c>
      <c r="M65" s="12" t="s">
        <v>12</v>
      </c>
      <c r="N65" s="91"/>
      <c r="O65" s="10" t="s">
        <v>13</v>
      </c>
      <c r="P65" s="14" t="s">
        <v>14</v>
      </c>
      <c r="Q65" s="14" t="s">
        <v>15</v>
      </c>
      <c r="R65" s="91"/>
    </row>
    <row r="66" spans="1:18" x14ac:dyDescent="0.45">
      <c r="A66" s="15" t="s">
        <v>16</v>
      </c>
      <c r="B66" s="16"/>
      <c r="C66" s="17"/>
      <c r="D66" s="17"/>
      <c r="E66" s="18"/>
      <c r="F66" s="17"/>
      <c r="G66" s="16"/>
      <c r="H66" s="17"/>
      <c r="I66" s="17"/>
      <c r="J66" s="17"/>
      <c r="K66" s="17"/>
      <c r="L66" s="17"/>
      <c r="M66" s="17"/>
      <c r="N66" s="19"/>
      <c r="O66" s="16"/>
      <c r="P66" s="17"/>
      <c r="Q66" s="20"/>
      <c r="R66" s="20"/>
    </row>
    <row r="67" spans="1:18" x14ac:dyDescent="0.45">
      <c r="A67" s="21" t="s">
        <v>17</v>
      </c>
      <c r="B67" s="85">
        <f>0.327985201349566*($F$3/38.52)</f>
        <v>0.32798520134956599</v>
      </c>
      <c r="C67" s="85">
        <f>0.02673291852*($F$3/38.52)</f>
        <v>2.6732918519999999E-2</v>
      </c>
      <c r="D67" s="85">
        <v>7.9459999999999999E-3</v>
      </c>
      <c r="E67" s="92">
        <f>B67+C67+D67</f>
        <v>0.36266411986956598</v>
      </c>
      <c r="F67" s="78" t="s">
        <v>45</v>
      </c>
      <c r="G67" s="22">
        <v>0</v>
      </c>
      <c r="H67" s="85">
        <f>0.09053344044*($F$3/38.52)</f>
        <v>9.0533440440000001E-2</v>
      </c>
      <c r="I67" s="85">
        <v>1.186E-3</v>
      </c>
      <c r="J67" s="85">
        <v>3.4837E-2</v>
      </c>
      <c r="K67" s="78" t="s">
        <v>45</v>
      </c>
      <c r="L67" s="78" t="s">
        <v>45</v>
      </c>
      <c r="M67" s="78" t="s">
        <v>45</v>
      </c>
      <c r="N67" s="23">
        <f t="shared" ref="N67:N72" si="6">+G67+$H$10+$I$10+$J$10</f>
        <v>0.13444444219999999</v>
      </c>
      <c r="O67" s="85">
        <v>2.9416999999999999E-2</v>
      </c>
      <c r="P67" s="24">
        <v>0</v>
      </c>
      <c r="Q67" s="85">
        <v>7.2919999999999999E-3</v>
      </c>
      <c r="R67" s="25">
        <f t="shared" ref="R67:R72" si="7">+$O$10+P67+$Q$10</f>
        <v>3.6708999999999999E-2</v>
      </c>
    </row>
    <row r="68" spans="1:18" x14ac:dyDescent="0.45">
      <c r="A68" s="21" t="s">
        <v>18</v>
      </c>
      <c r="B68" s="85"/>
      <c r="C68" s="85"/>
      <c r="D68" s="85"/>
      <c r="E68" s="92"/>
      <c r="F68" s="85"/>
      <c r="G68" s="22">
        <v>7.2051999999999991E-2</v>
      </c>
      <c r="H68" s="85"/>
      <c r="I68" s="85"/>
      <c r="J68" s="85"/>
      <c r="K68" s="78"/>
      <c r="L68" s="78"/>
      <c r="M68" s="78"/>
      <c r="N68" s="23">
        <f t="shared" si="6"/>
        <v>0.20649644220000002</v>
      </c>
      <c r="O68" s="85"/>
      <c r="P68" s="24">
        <v>4.9599999999999998E-2</v>
      </c>
      <c r="Q68" s="85"/>
      <c r="R68" s="25">
        <f t="shared" si="7"/>
        <v>8.6308999999999997E-2</v>
      </c>
    </row>
    <row r="69" spans="1:18" x14ac:dyDescent="0.45">
      <c r="A69" s="21" t="s">
        <v>19</v>
      </c>
      <c r="B69" s="85"/>
      <c r="C69" s="85"/>
      <c r="D69" s="85"/>
      <c r="E69" s="92"/>
      <c r="F69" s="85"/>
      <c r="G69" s="22">
        <v>6.5948000000000007E-2</v>
      </c>
      <c r="H69" s="85"/>
      <c r="I69" s="85"/>
      <c r="J69" s="85"/>
      <c r="K69" s="78"/>
      <c r="L69" s="78"/>
      <c r="M69" s="78"/>
      <c r="N69" s="23">
        <f t="shared" si="6"/>
        <v>0.20039244220000002</v>
      </c>
      <c r="O69" s="85"/>
      <c r="P69" s="24">
        <v>2.93E-2</v>
      </c>
      <c r="Q69" s="85"/>
      <c r="R69" s="25">
        <f t="shared" si="7"/>
        <v>6.6008999999999998E-2</v>
      </c>
    </row>
    <row r="70" spans="1:18" x14ac:dyDescent="0.45">
      <c r="A70" s="21" t="s">
        <v>20</v>
      </c>
      <c r="B70" s="85"/>
      <c r="C70" s="85"/>
      <c r="D70" s="85"/>
      <c r="E70" s="92"/>
      <c r="F70" s="85"/>
      <c r="G70" s="22">
        <v>6.6224999999999992E-2</v>
      </c>
      <c r="H70" s="85"/>
      <c r="I70" s="85"/>
      <c r="J70" s="85"/>
      <c r="K70" s="78"/>
      <c r="L70" s="78"/>
      <c r="M70" s="78"/>
      <c r="N70" s="23">
        <f t="shared" si="6"/>
        <v>0.20066944219999999</v>
      </c>
      <c r="O70" s="85"/>
      <c r="P70" s="24">
        <v>2.3699999999999999E-2</v>
      </c>
      <c r="Q70" s="85"/>
      <c r="R70" s="25">
        <f t="shared" si="7"/>
        <v>6.0408999999999997E-2</v>
      </c>
    </row>
    <row r="71" spans="1:18" x14ac:dyDescent="0.45">
      <c r="A71" s="21" t="s">
        <v>21</v>
      </c>
      <c r="B71" s="85"/>
      <c r="C71" s="85"/>
      <c r="D71" s="85"/>
      <c r="E71" s="92"/>
      <c r="F71" s="85"/>
      <c r="G71" s="22">
        <v>4.9484E-2</v>
      </c>
      <c r="H71" s="85"/>
      <c r="I71" s="85"/>
      <c r="J71" s="85"/>
      <c r="K71" s="78"/>
      <c r="L71" s="78"/>
      <c r="M71" s="78"/>
      <c r="N71" s="23">
        <f t="shared" si="6"/>
        <v>0.18392844220000001</v>
      </c>
      <c r="O71" s="85"/>
      <c r="P71" s="24">
        <v>1.7000000000000001E-2</v>
      </c>
      <c r="Q71" s="85"/>
      <c r="R71" s="25">
        <f t="shared" si="7"/>
        <v>5.3709E-2</v>
      </c>
    </row>
    <row r="72" spans="1:18" x14ac:dyDescent="0.45">
      <c r="A72" s="21" t="s">
        <v>22</v>
      </c>
      <c r="B72" s="86"/>
      <c r="C72" s="86"/>
      <c r="D72" s="86"/>
      <c r="E72" s="93"/>
      <c r="F72" s="86"/>
      <c r="G72" s="22">
        <v>2.5066000000000001E-2</v>
      </c>
      <c r="H72" s="86"/>
      <c r="I72" s="86"/>
      <c r="J72" s="86"/>
      <c r="K72" s="79"/>
      <c r="L72" s="79"/>
      <c r="M72" s="79"/>
      <c r="N72" s="23">
        <f t="shared" si="6"/>
        <v>0.15951044219999999</v>
      </c>
      <c r="O72" s="86"/>
      <c r="P72" s="26">
        <v>7.1000000000000004E-3</v>
      </c>
      <c r="Q72" s="86"/>
      <c r="R72" s="25">
        <f t="shared" si="7"/>
        <v>4.3809000000000001E-2</v>
      </c>
    </row>
    <row r="73" spans="1:18" x14ac:dyDescent="0.45">
      <c r="A73" s="27" t="s">
        <v>23</v>
      </c>
      <c r="B73" s="28"/>
      <c r="C73" s="29"/>
      <c r="D73" s="28"/>
      <c r="E73" s="30"/>
      <c r="F73" s="31"/>
      <c r="G73" s="28"/>
      <c r="H73" s="32"/>
      <c r="I73" s="28"/>
      <c r="J73" s="28"/>
      <c r="K73" s="28"/>
      <c r="L73" s="28"/>
      <c r="M73" s="28"/>
      <c r="N73" s="30"/>
      <c r="O73" s="28"/>
      <c r="P73" s="32"/>
      <c r="Q73" s="33"/>
      <c r="R73" s="33"/>
    </row>
    <row r="74" spans="1:18" x14ac:dyDescent="0.45">
      <c r="A74" s="34" t="s">
        <v>49</v>
      </c>
      <c r="B74" s="78" t="s">
        <v>45</v>
      </c>
      <c r="C74" s="78" t="s">
        <v>45</v>
      </c>
      <c r="D74" s="76">
        <v>57.43</v>
      </c>
      <c r="E74" s="80">
        <f>SUM(B74:D76)</f>
        <v>57.43</v>
      </c>
      <c r="F74" s="35">
        <v>67.290000000000006</v>
      </c>
      <c r="G74" s="78" t="s">
        <v>45</v>
      </c>
      <c r="H74" s="78" t="s">
        <v>45</v>
      </c>
      <c r="I74" s="78" t="s">
        <v>45</v>
      </c>
      <c r="J74" s="78" t="s">
        <v>45</v>
      </c>
      <c r="K74" s="76">
        <v>-0.33</v>
      </c>
      <c r="L74" s="76">
        <v>0</v>
      </c>
      <c r="M74" s="76">
        <v>0</v>
      </c>
      <c r="N74" s="36">
        <f>+F74+$K$17+$L$17+$M$17</f>
        <v>66.930000000000007</v>
      </c>
      <c r="O74" s="78" t="s">
        <v>45</v>
      </c>
      <c r="P74" s="76">
        <v>-21.63</v>
      </c>
      <c r="Q74" s="78" t="s">
        <v>45</v>
      </c>
      <c r="R74" s="80">
        <f>SUM(O74:Q76)</f>
        <v>-21.63</v>
      </c>
    </row>
    <row r="75" spans="1:18" x14ac:dyDescent="0.45">
      <c r="A75" s="34" t="s">
        <v>24</v>
      </c>
      <c r="B75" s="85"/>
      <c r="C75" s="85"/>
      <c r="D75" s="76"/>
      <c r="E75" s="80"/>
      <c r="F75" s="35">
        <v>469.33</v>
      </c>
      <c r="G75" s="85"/>
      <c r="H75" s="85"/>
      <c r="I75" s="85"/>
      <c r="J75" s="85"/>
      <c r="K75" s="76"/>
      <c r="L75" s="76"/>
      <c r="M75" s="76"/>
      <c r="N75" s="36">
        <f>+F75+$K$17+$L$17+$M$17</f>
        <v>468.96999999999997</v>
      </c>
      <c r="O75" s="78"/>
      <c r="P75" s="76"/>
      <c r="Q75" s="78"/>
      <c r="R75" s="80"/>
    </row>
    <row r="76" spans="1:18" x14ac:dyDescent="0.45">
      <c r="A76" s="37" t="s">
        <v>25</v>
      </c>
      <c r="B76" s="86"/>
      <c r="C76" s="86"/>
      <c r="D76" s="77"/>
      <c r="E76" s="81"/>
      <c r="F76" s="38">
        <v>964.39</v>
      </c>
      <c r="G76" s="86"/>
      <c r="H76" s="86"/>
      <c r="I76" s="86"/>
      <c r="J76" s="86"/>
      <c r="K76" s="77"/>
      <c r="L76" s="77"/>
      <c r="M76" s="77"/>
      <c r="N76" s="39">
        <f>+F76+$K$17+$L$17+$M$17</f>
        <v>964.03</v>
      </c>
      <c r="O76" s="79"/>
      <c r="P76" s="77"/>
      <c r="Q76" s="79"/>
      <c r="R76" s="81"/>
    </row>
    <row r="77" spans="1:18" x14ac:dyDescent="0.45">
      <c r="A77" s="40" t="s">
        <v>26</v>
      </c>
      <c r="B77" s="82" t="s">
        <v>27</v>
      </c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4"/>
    </row>
    <row r="78" spans="1:18" ht="33.75" x14ac:dyDescent="0.5">
      <c r="A78" s="48"/>
    </row>
    <row r="79" spans="1:18" x14ac:dyDescent="0.45">
      <c r="A79" s="87" t="s">
        <v>50</v>
      </c>
      <c r="B79" s="87"/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</row>
    <row r="80" spans="1:18" x14ac:dyDescent="0.45">
      <c r="A80" s="88" t="s">
        <v>268</v>
      </c>
      <c r="B80" s="6"/>
      <c r="C80" s="6"/>
      <c r="D80" s="6"/>
      <c r="E80" s="90" t="s">
        <v>0</v>
      </c>
      <c r="F80" s="7"/>
      <c r="G80" s="7"/>
      <c r="H80" s="7"/>
      <c r="I80" s="7"/>
      <c r="J80" s="7"/>
      <c r="K80" s="7"/>
      <c r="L80" s="7"/>
      <c r="M80" s="7"/>
      <c r="N80" s="90" t="s">
        <v>1</v>
      </c>
      <c r="O80" s="7"/>
      <c r="P80" s="7"/>
      <c r="Q80" s="7"/>
      <c r="R80" s="90" t="s">
        <v>2</v>
      </c>
    </row>
    <row r="81" spans="1:18" x14ac:dyDescent="0.45">
      <c r="A81" s="88"/>
      <c r="B81" s="6"/>
      <c r="C81" s="6"/>
      <c r="D81" s="6"/>
      <c r="E81" s="90"/>
      <c r="F81" s="7"/>
      <c r="G81" s="7"/>
      <c r="H81" s="7"/>
      <c r="I81" s="7"/>
      <c r="J81" s="7"/>
      <c r="K81" s="7"/>
      <c r="L81" s="7"/>
      <c r="M81" s="7"/>
      <c r="N81" s="90"/>
      <c r="O81" s="7"/>
      <c r="P81" s="7"/>
      <c r="Q81" s="7"/>
      <c r="R81" s="90"/>
    </row>
    <row r="82" spans="1:18" x14ac:dyDescent="0.45">
      <c r="A82" s="89"/>
      <c r="B82" s="8" t="s">
        <v>273</v>
      </c>
      <c r="C82" s="9" t="s">
        <v>3</v>
      </c>
      <c r="D82" s="9" t="s">
        <v>4</v>
      </c>
      <c r="E82" s="91"/>
      <c r="F82" s="10" t="s">
        <v>5</v>
      </c>
      <c r="G82" s="11" t="s">
        <v>6</v>
      </c>
      <c r="H82" s="11" t="s">
        <v>7</v>
      </c>
      <c r="I82" s="11" t="s">
        <v>8</v>
      </c>
      <c r="J82" s="11" t="s">
        <v>9</v>
      </c>
      <c r="K82" s="12" t="s">
        <v>10</v>
      </c>
      <c r="L82" s="13" t="s">
        <v>11</v>
      </c>
      <c r="M82" s="12" t="s">
        <v>12</v>
      </c>
      <c r="N82" s="91"/>
      <c r="O82" s="10" t="s">
        <v>13</v>
      </c>
      <c r="P82" s="14" t="s">
        <v>14</v>
      </c>
      <c r="Q82" s="14" t="s">
        <v>15</v>
      </c>
      <c r="R82" s="91"/>
    </row>
    <row r="83" spans="1:18" x14ac:dyDescent="0.45">
      <c r="A83" s="15" t="s">
        <v>16</v>
      </c>
      <c r="B83" s="16"/>
      <c r="C83" s="17"/>
      <c r="D83" s="17"/>
      <c r="E83" s="18"/>
      <c r="F83" s="17"/>
      <c r="G83" s="16"/>
      <c r="H83" s="17"/>
      <c r="I83" s="17"/>
      <c r="J83" s="17"/>
      <c r="K83" s="17"/>
      <c r="L83" s="17"/>
      <c r="M83" s="17"/>
      <c r="N83" s="19"/>
      <c r="O83" s="16"/>
      <c r="P83" s="17"/>
      <c r="Q83" s="20"/>
      <c r="R83" s="20"/>
    </row>
    <row r="84" spans="1:18" x14ac:dyDescent="0.45">
      <c r="A84" s="21" t="s">
        <v>17</v>
      </c>
      <c r="B84" s="85">
        <f>0.348704085102081*($F$3/38.52)</f>
        <v>0.34870408510208101</v>
      </c>
      <c r="C84" s="85">
        <f>0.02673291852*($F$3/38.52)</f>
        <v>2.6732918519999999E-2</v>
      </c>
      <c r="D84" s="85">
        <v>7.9459999999999999E-3</v>
      </c>
      <c r="E84" s="92">
        <f>B84+C84+D84</f>
        <v>0.383383003622081</v>
      </c>
      <c r="F84" s="78" t="s">
        <v>45</v>
      </c>
      <c r="G84" s="22">
        <v>0</v>
      </c>
      <c r="H84" s="85">
        <f>0.09053344044*($F$3/38.52)</f>
        <v>9.0533440440000001E-2</v>
      </c>
      <c r="I84" s="85">
        <v>1.186E-3</v>
      </c>
      <c r="J84" s="85">
        <v>3.4837E-2</v>
      </c>
      <c r="K84" s="78" t="s">
        <v>45</v>
      </c>
      <c r="L84" s="78" t="s">
        <v>45</v>
      </c>
      <c r="M84" s="78" t="s">
        <v>45</v>
      </c>
      <c r="N84" s="23">
        <f t="shared" ref="N84:N89" si="8">+G84+$H$10+$I$10+$J$10</f>
        <v>0.13444444219999999</v>
      </c>
      <c r="O84" s="85">
        <v>2.9416999999999999E-2</v>
      </c>
      <c r="P84" s="24">
        <v>0</v>
      </c>
      <c r="Q84" s="85">
        <v>7.2919999999999999E-3</v>
      </c>
      <c r="R84" s="25">
        <f t="shared" ref="R84:R89" si="9">+$O$10+P84+$Q$10</f>
        <v>3.6708999999999999E-2</v>
      </c>
    </row>
    <row r="85" spans="1:18" x14ac:dyDescent="0.45">
      <c r="A85" s="21" t="s">
        <v>18</v>
      </c>
      <c r="B85" s="85"/>
      <c r="C85" s="85"/>
      <c r="D85" s="85"/>
      <c r="E85" s="92"/>
      <c r="F85" s="85"/>
      <c r="G85" s="22">
        <v>7.2051999999999991E-2</v>
      </c>
      <c r="H85" s="85"/>
      <c r="I85" s="85"/>
      <c r="J85" s="85"/>
      <c r="K85" s="78"/>
      <c r="L85" s="78"/>
      <c r="M85" s="78"/>
      <c r="N85" s="23">
        <f t="shared" si="8"/>
        <v>0.20649644220000002</v>
      </c>
      <c r="O85" s="85"/>
      <c r="P85" s="24">
        <v>4.9599999999999998E-2</v>
      </c>
      <c r="Q85" s="85"/>
      <c r="R85" s="25">
        <f t="shared" si="9"/>
        <v>8.6308999999999997E-2</v>
      </c>
    </row>
    <row r="86" spans="1:18" x14ac:dyDescent="0.45">
      <c r="A86" s="21" t="s">
        <v>19</v>
      </c>
      <c r="B86" s="85"/>
      <c r="C86" s="85"/>
      <c r="D86" s="85"/>
      <c r="E86" s="92"/>
      <c r="F86" s="85"/>
      <c r="G86" s="22">
        <v>6.5948000000000007E-2</v>
      </c>
      <c r="H86" s="85"/>
      <c r="I86" s="85"/>
      <c r="J86" s="85"/>
      <c r="K86" s="78"/>
      <c r="L86" s="78"/>
      <c r="M86" s="78"/>
      <c r="N86" s="23">
        <f t="shared" si="8"/>
        <v>0.20039244220000002</v>
      </c>
      <c r="O86" s="85"/>
      <c r="P86" s="24">
        <v>2.93E-2</v>
      </c>
      <c r="Q86" s="85"/>
      <c r="R86" s="25">
        <f t="shared" si="9"/>
        <v>6.6008999999999998E-2</v>
      </c>
    </row>
    <row r="87" spans="1:18" x14ac:dyDescent="0.45">
      <c r="A87" s="21" t="s">
        <v>20</v>
      </c>
      <c r="B87" s="85"/>
      <c r="C87" s="85"/>
      <c r="D87" s="85"/>
      <c r="E87" s="92"/>
      <c r="F87" s="85"/>
      <c r="G87" s="22">
        <v>6.6224999999999992E-2</v>
      </c>
      <c r="H87" s="85"/>
      <c r="I87" s="85"/>
      <c r="J87" s="85"/>
      <c r="K87" s="78"/>
      <c r="L87" s="78"/>
      <c r="M87" s="78"/>
      <c r="N87" s="23">
        <f t="shared" si="8"/>
        <v>0.20066944219999999</v>
      </c>
      <c r="O87" s="85"/>
      <c r="P87" s="24">
        <v>2.3699999999999999E-2</v>
      </c>
      <c r="Q87" s="85"/>
      <c r="R87" s="25">
        <f t="shared" si="9"/>
        <v>6.0408999999999997E-2</v>
      </c>
    </row>
    <row r="88" spans="1:18" x14ac:dyDescent="0.45">
      <c r="A88" s="21" t="s">
        <v>21</v>
      </c>
      <c r="B88" s="85"/>
      <c r="C88" s="85"/>
      <c r="D88" s="85"/>
      <c r="E88" s="92"/>
      <c r="F88" s="85"/>
      <c r="G88" s="22">
        <v>4.9484E-2</v>
      </c>
      <c r="H88" s="85"/>
      <c r="I88" s="85"/>
      <c r="J88" s="85"/>
      <c r="K88" s="78"/>
      <c r="L88" s="78"/>
      <c r="M88" s="78"/>
      <c r="N88" s="23">
        <f t="shared" si="8"/>
        <v>0.18392844220000001</v>
      </c>
      <c r="O88" s="85"/>
      <c r="P88" s="24">
        <v>1.7000000000000001E-2</v>
      </c>
      <c r="Q88" s="85"/>
      <c r="R88" s="25">
        <f t="shared" si="9"/>
        <v>5.3709E-2</v>
      </c>
    </row>
    <row r="89" spans="1:18" x14ac:dyDescent="0.45">
      <c r="A89" s="21" t="s">
        <v>22</v>
      </c>
      <c r="B89" s="86"/>
      <c r="C89" s="86"/>
      <c r="D89" s="86"/>
      <c r="E89" s="93"/>
      <c r="F89" s="86"/>
      <c r="G89" s="22">
        <v>2.5066000000000001E-2</v>
      </c>
      <c r="H89" s="86"/>
      <c r="I89" s="86"/>
      <c r="J89" s="86"/>
      <c r="K89" s="79"/>
      <c r="L89" s="79"/>
      <c r="M89" s="79"/>
      <c r="N89" s="23">
        <f t="shared" si="8"/>
        <v>0.15951044219999999</v>
      </c>
      <c r="O89" s="86"/>
      <c r="P89" s="26">
        <v>7.1000000000000004E-3</v>
      </c>
      <c r="Q89" s="86"/>
      <c r="R89" s="25">
        <f t="shared" si="9"/>
        <v>4.3809000000000001E-2</v>
      </c>
    </row>
    <row r="90" spans="1:18" x14ac:dyDescent="0.45">
      <c r="A90" s="27" t="s">
        <v>23</v>
      </c>
      <c r="B90" s="28"/>
      <c r="C90" s="29"/>
      <c r="D90" s="28"/>
      <c r="E90" s="30"/>
      <c r="F90" s="31"/>
      <c r="G90" s="28"/>
      <c r="H90" s="32"/>
      <c r="I90" s="28"/>
      <c r="J90" s="28"/>
      <c r="K90" s="28"/>
      <c r="L90" s="28"/>
      <c r="M90" s="28"/>
      <c r="N90" s="30"/>
      <c r="O90" s="28"/>
      <c r="P90" s="32"/>
      <c r="Q90" s="33"/>
      <c r="R90" s="33"/>
    </row>
    <row r="91" spans="1:18" x14ac:dyDescent="0.45">
      <c r="A91" s="34" t="s">
        <v>49</v>
      </c>
      <c r="B91" s="78" t="s">
        <v>45</v>
      </c>
      <c r="C91" s="78" t="s">
        <v>45</v>
      </c>
      <c r="D91" s="76">
        <v>57.43</v>
      </c>
      <c r="E91" s="80">
        <f>SUM(B91:D93)</f>
        <v>57.43</v>
      </c>
      <c r="F91" s="35">
        <v>67.290000000000006</v>
      </c>
      <c r="G91" s="78" t="s">
        <v>45</v>
      </c>
      <c r="H91" s="78" t="s">
        <v>45</v>
      </c>
      <c r="I91" s="78" t="s">
        <v>45</v>
      </c>
      <c r="J91" s="78" t="s">
        <v>45</v>
      </c>
      <c r="K91" s="76">
        <v>-0.33</v>
      </c>
      <c r="L91" s="76">
        <v>0</v>
      </c>
      <c r="M91" s="76">
        <v>0</v>
      </c>
      <c r="N91" s="36">
        <f>+F91+$K$17+$L$17+$M$17</f>
        <v>66.930000000000007</v>
      </c>
      <c r="O91" s="78" t="s">
        <v>45</v>
      </c>
      <c r="P91" s="76">
        <v>-21.63</v>
      </c>
      <c r="Q91" s="78" t="s">
        <v>45</v>
      </c>
      <c r="R91" s="80">
        <f>SUM(O91:Q93)</f>
        <v>-21.63</v>
      </c>
    </row>
    <row r="92" spans="1:18" x14ac:dyDescent="0.45">
      <c r="A92" s="34" t="s">
        <v>24</v>
      </c>
      <c r="B92" s="85"/>
      <c r="C92" s="85"/>
      <c r="D92" s="76"/>
      <c r="E92" s="80"/>
      <c r="F92" s="35">
        <v>469.33</v>
      </c>
      <c r="G92" s="85"/>
      <c r="H92" s="85"/>
      <c r="I92" s="85"/>
      <c r="J92" s="85"/>
      <c r="K92" s="76"/>
      <c r="L92" s="76"/>
      <c r="M92" s="76"/>
      <c r="N92" s="36">
        <f>+F92+$K$17+$L$17+$M$17</f>
        <v>468.96999999999997</v>
      </c>
      <c r="O92" s="78"/>
      <c r="P92" s="76"/>
      <c r="Q92" s="78"/>
      <c r="R92" s="80"/>
    </row>
    <row r="93" spans="1:18" x14ac:dyDescent="0.45">
      <c r="A93" s="37" t="s">
        <v>25</v>
      </c>
      <c r="B93" s="86"/>
      <c r="C93" s="86"/>
      <c r="D93" s="77"/>
      <c r="E93" s="81"/>
      <c r="F93" s="38">
        <v>964.39</v>
      </c>
      <c r="G93" s="86"/>
      <c r="H93" s="86"/>
      <c r="I93" s="86"/>
      <c r="J93" s="86"/>
      <c r="K93" s="77"/>
      <c r="L93" s="77"/>
      <c r="M93" s="77"/>
      <c r="N93" s="39">
        <f>+F93+$K$17+$L$17+$M$17</f>
        <v>964.03</v>
      </c>
      <c r="O93" s="79"/>
      <c r="P93" s="77"/>
      <c r="Q93" s="79"/>
      <c r="R93" s="81"/>
    </row>
    <row r="94" spans="1:18" x14ac:dyDescent="0.45">
      <c r="A94" s="40" t="s">
        <v>26</v>
      </c>
      <c r="B94" s="82" t="s">
        <v>27</v>
      </c>
      <c r="C94" s="83"/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4"/>
    </row>
    <row r="95" spans="1:18" ht="33.75" x14ac:dyDescent="0.5">
      <c r="A95" s="48"/>
    </row>
    <row r="96" spans="1:18" x14ac:dyDescent="0.45">
      <c r="A96" s="87" t="s">
        <v>50</v>
      </c>
      <c r="B96" s="87"/>
      <c r="C96" s="87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</row>
    <row r="97" spans="1:18" x14ac:dyDescent="0.45">
      <c r="A97" s="88" t="s">
        <v>266</v>
      </c>
      <c r="B97" s="6"/>
      <c r="C97" s="6"/>
      <c r="D97" s="6"/>
      <c r="E97" s="90" t="s">
        <v>0</v>
      </c>
      <c r="F97" s="7"/>
      <c r="G97" s="7"/>
      <c r="H97" s="7"/>
      <c r="I97" s="7"/>
      <c r="J97" s="7"/>
      <c r="K97" s="7"/>
      <c r="L97" s="7"/>
      <c r="M97" s="7"/>
      <c r="N97" s="90" t="s">
        <v>1</v>
      </c>
      <c r="O97" s="7"/>
      <c r="P97" s="7"/>
      <c r="Q97" s="7"/>
      <c r="R97" s="90" t="s">
        <v>2</v>
      </c>
    </row>
    <row r="98" spans="1:18" x14ac:dyDescent="0.45">
      <c r="A98" s="88"/>
      <c r="B98" s="6"/>
      <c r="C98" s="6"/>
      <c r="D98" s="6"/>
      <c r="E98" s="90"/>
      <c r="F98" s="7"/>
      <c r="G98" s="7"/>
      <c r="H98" s="7"/>
      <c r="I98" s="7"/>
      <c r="J98" s="7"/>
      <c r="K98" s="7"/>
      <c r="L98" s="7"/>
      <c r="M98" s="7"/>
      <c r="N98" s="90"/>
      <c r="O98" s="7"/>
      <c r="P98" s="7"/>
      <c r="Q98" s="7"/>
      <c r="R98" s="90"/>
    </row>
    <row r="99" spans="1:18" x14ac:dyDescent="0.45">
      <c r="A99" s="89"/>
      <c r="B99" s="8" t="s">
        <v>273</v>
      </c>
      <c r="C99" s="9" t="s">
        <v>3</v>
      </c>
      <c r="D99" s="9" t="s">
        <v>4</v>
      </c>
      <c r="E99" s="91"/>
      <c r="F99" s="10" t="s">
        <v>5</v>
      </c>
      <c r="G99" s="11" t="s">
        <v>6</v>
      </c>
      <c r="H99" s="11" t="s">
        <v>7</v>
      </c>
      <c r="I99" s="11" t="s">
        <v>8</v>
      </c>
      <c r="J99" s="11" t="s">
        <v>9</v>
      </c>
      <c r="K99" s="12" t="s">
        <v>10</v>
      </c>
      <c r="L99" s="13" t="s">
        <v>11</v>
      </c>
      <c r="M99" s="12" t="s">
        <v>12</v>
      </c>
      <c r="N99" s="91"/>
      <c r="O99" s="10" t="s">
        <v>13</v>
      </c>
      <c r="P99" s="14" t="s">
        <v>14</v>
      </c>
      <c r="Q99" s="14" t="s">
        <v>15</v>
      </c>
      <c r="R99" s="91"/>
    </row>
    <row r="100" spans="1:18" x14ac:dyDescent="0.45">
      <c r="A100" s="15" t="s">
        <v>16</v>
      </c>
      <c r="B100" s="16"/>
      <c r="C100" s="17"/>
      <c r="D100" s="17"/>
      <c r="E100" s="18"/>
      <c r="F100" s="17"/>
      <c r="G100" s="16"/>
      <c r="H100" s="17"/>
      <c r="I100" s="17"/>
      <c r="J100" s="17"/>
      <c r="K100" s="17"/>
      <c r="L100" s="17"/>
      <c r="M100" s="17"/>
      <c r="N100" s="19"/>
      <c r="O100" s="16"/>
      <c r="P100" s="17"/>
      <c r="Q100" s="20"/>
      <c r="R100" s="20"/>
    </row>
    <row r="101" spans="1:18" x14ac:dyDescent="0.45">
      <c r="A101" s="21" t="s">
        <v>17</v>
      </c>
      <c r="B101" s="85">
        <f>0.353669515997364*($F$3/38.52)</f>
        <v>0.35366951599736401</v>
      </c>
      <c r="C101" s="85">
        <f>0.02673291852*($F$3/38.52)</f>
        <v>2.6732918519999999E-2</v>
      </c>
      <c r="D101" s="85">
        <v>7.9459999999999999E-3</v>
      </c>
      <c r="E101" s="92">
        <f>B101+C101+D101</f>
        <v>0.38834843451736401</v>
      </c>
      <c r="F101" s="78" t="s">
        <v>45</v>
      </c>
      <c r="G101" s="22">
        <v>0</v>
      </c>
      <c r="H101" s="85">
        <f>0.09053344044*($F$3/38.52)</f>
        <v>9.0533440440000001E-2</v>
      </c>
      <c r="I101" s="85">
        <v>1.186E-3</v>
      </c>
      <c r="J101" s="85">
        <v>3.4837E-2</v>
      </c>
      <c r="K101" s="78" t="s">
        <v>45</v>
      </c>
      <c r="L101" s="78" t="s">
        <v>45</v>
      </c>
      <c r="M101" s="78" t="s">
        <v>45</v>
      </c>
      <c r="N101" s="23">
        <f t="shared" ref="N101:N106" si="10">+G101+$H$10+$I$10+$J$10</f>
        <v>0.13444444219999999</v>
      </c>
      <c r="O101" s="85">
        <v>2.9416999999999999E-2</v>
      </c>
      <c r="P101" s="24">
        <v>0</v>
      </c>
      <c r="Q101" s="85">
        <v>7.2919999999999999E-3</v>
      </c>
      <c r="R101" s="25">
        <f t="shared" ref="R101:R106" si="11">+$O$10+P101+$Q$10</f>
        <v>3.6708999999999999E-2</v>
      </c>
    </row>
    <row r="102" spans="1:18" x14ac:dyDescent="0.45">
      <c r="A102" s="21" t="s">
        <v>18</v>
      </c>
      <c r="B102" s="85"/>
      <c r="C102" s="85"/>
      <c r="D102" s="85"/>
      <c r="E102" s="92"/>
      <c r="F102" s="85"/>
      <c r="G102" s="22">
        <v>7.2051999999999991E-2</v>
      </c>
      <c r="H102" s="85"/>
      <c r="I102" s="85"/>
      <c r="J102" s="85"/>
      <c r="K102" s="78"/>
      <c r="L102" s="78"/>
      <c r="M102" s="78"/>
      <c r="N102" s="23">
        <f t="shared" si="10"/>
        <v>0.20649644220000002</v>
      </c>
      <c r="O102" s="85"/>
      <c r="P102" s="24">
        <v>4.9599999999999998E-2</v>
      </c>
      <c r="Q102" s="85"/>
      <c r="R102" s="25">
        <f t="shared" si="11"/>
        <v>8.6308999999999997E-2</v>
      </c>
    </row>
    <row r="103" spans="1:18" x14ac:dyDescent="0.45">
      <c r="A103" s="21" t="s">
        <v>19</v>
      </c>
      <c r="B103" s="85"/>
      <c r="C103" s="85"/>
      <c r="D103" s="85"/>
      <c r="E103" s="92"/>
      <c r="F103" s="85"/>
      <c r="G103" s="22">
        <v>6.5948000000000007E-2</v>
      </c>
      <c r="H103" s="85"/>
      <c r="I103" s="85"/>
      <c r="J103" s="85"/>
      <c r="K103" s="78"/>
      <c r="L103" s="78"/>
      <c r="M103" s="78"/>
      <c r="N103" s="23">
        <f t="shared" si="10"/>
        <v>0.20039244220000002</v>
      </c>
      <c r="O103" s="85"/>
      <c r="P103" s="24">
        <v>2.93E-2</v>
      </c>
      <c r="Q103" s="85"/>
      <c r="R103" s="25">
        <f t="shared" si="11"/>
        <v>6.6008999999999998E-2</v>
      </c>
    </row>
    <row r="104" spans="1:18" x14ac:dyDescent="0.45">
      <c r="A104" s="21" t="s">
        <v>20</v>
      </c>
      <c r="B104" s="85"/>
      <c r="C104" s="85"/>
      <c r="D104" s="85"/>
      <c r="E104" s="92"/>
      <c r="F104" s="85"/>
      <c r="G104" s="22">
        <v>6.6224999999999992E-2</v>
      </c>
      <c r="H104" s="85"/>
      <c r="I104" s="85"/>
      <c r="J104" s="85"/>
      <c r="K104" s="78"/>
      <c r="L104" s="78"/>
      <c r="M104" s="78"/>
      <c r="N104" s="23">
        <f t="shared" si="10"/>
        <v>0.20066944219999999</v>
      </c>
      <c r="O104" s="85"/>
      <c r="P104" s="24">
        <v>2.3699999999999999E-2</v>
      </c>
      <c r="Q104" s="85"/>
      <c r="R104" s="25">
        <f t="shared" si="11"/>
        <v>6.0408999999999997E-2</v>
      </c>
    </row>
    <row r="105" spans="1:18" x14ac:dyDescent="0.45">
      <c r="A105" s="21" t="s">
        <v>21</v>
      </c>
      <c r="B105" s="85"/>
      <c r="C105" s="85"/>
      <c r="D105" s="85"/>
      <c r="E105" s="92"/>
      <c r="F105" s="85"/>
      <c r="G105" s="22">
        <v>4.9484E-2</v>
      </c>
      <c r="H105" s="85"/>
      <c r="I105" s="85"/>
      <c r="J105" s="85"/>
      <c r="K105" s="78"/>
      <c r="L105" s="78"/>
      <c r="M105" s="78"/>
      <c r="N105" s="23">
        <f t="shared" si="10"/>
        <v>0.18392844220000001</v>
      </c>
      <c r="O105" s="85"/>
      <c r="P105" s="24">
        <v>1.7000000000000001E-2</v>
      </c>
      <c r="Q105" s="85"/>
      <c r="R105" s="25">
        <f t="shared" si="11"/>
        <v>5.3709E-2</v>
      </c>
    </row>
    <row r="106" spans="1:18" x14ac:dyDescent="0.45">
      <c r="A106" s="21" t="s">
        <v>22</v>
      </c>
      <c r="B106" s="86"/>
      <c r="C106" s="86"/>
      <c r="D106" s="86"/>
      <c r="E106" s="93"/>
      <c r="F106" s="86"/>
      <c r="G106" s="22">
        <v>2.5066000000000001E-2</v>
      </c>
      <c r="H106" s="86"/>
      <c r="I106" s="86"/>
      <c r="J106" s="86"/>
      <c r="K106" s="79"/>
      <c r="L106" s="79"/>
      <c r="M106" s="79"/>
      <c r="N106" s="23">
        <f t="shared" si="10"/>
        <v>0.15951044219999999</v>
      </c>
      <c r="O106" s="86"/>
      <c r="P106" s="26">
        <v>7.1000000000000004E-3</v>
      </c>
      <c r="Q106" s="86"/>
      <c r="R106" s="25">
        <f t="shared" si="11"/>
        <v>4.3809000000000001E-2</v>
      </c>
    </row>
    <row r="107" spans="1:18" x14ac:dyDescent="0.45">
      <c r="A107" s="27" t="s">
        <v>23</v>
      </c>
      <c r="B107" s="28"/>
      <c r="C107" s="29"/>
      <c r="D107" s="28"/>
      <c r="E107" s="30"/>
      <c r="F107" s="31"/>
      <c r="G107" s="28"/>
      <c r="H107" s="32"/>
      <c r="I107" s="28"/>
      <c r="J107" s="28"/>
      <c r="K107" s="28"/>
      <c r="L107" s="28"/>
      <c r="M107" s="28"/>
      <c r="N107" s="30"/>
      <c r="O107" s="28"/>
      <c r="P107" s="32"/>
      <c r="Q107" s="33"/>
      <c r="R107" s="33"/>
    </row>
    <row r="108" spans="1:18" x14ac:dyDescent="0.45">
      <c r="A108" s="34" t="s">
        <v>49</v>
      </c>
      <c r="B108" s="78" t="s">
        <v>45</v>
      </c>
      <c r="C108" s="78" t="s">
        <v>45</v>
      </c>
      <c r="D108" s="76">
        <v>57.43</v>
      </c>
      <c r="E108" s="80">
        <f>SUM(B108:D110)</f>
        <v>57.43</v>
      </c>
      <c r="F108" s="35">
        <v>67.290000000000006</v>
      </c>
      <c r="G108" s="78" t="s">
        <v>45</v>
      </c>
      <c r="H108" s="78" t="s">
        <v>45</v>
      </c>
      <c r="I108" s="78" t="s">
        <v>45</v>
      </c>
      <c r="J108" s="78" t="s">
        <v>45</v>
      </c>
      <c r="K108" s="76">
        <v>-0.33</v>
      </c>
      <c r="L108" s="76">
        <v>0</v>
      </c>
      <c r="M108" s="76">
        <v>0</v>
      </c>
      <c r="N108" s="36">
        <f>+F108+$K$17+$L$17+$M$17</f>
        <v>66.930000000000007</v>
      </c>
      <c r="O108" s="78" t="s">
        <v>45</v>
      </c>
      <c r="P108" s="76">
        <v>-21.63</v>
      </c>
      <c r="Q108" s="78" t="s">
        <v>45</v>
      </c>
      <c r="R108" s="80">
        <f>SUM(O108:Q110)</f>
        <v>-21.63</v>
      </c>
    </row>
    <row r="109" spans="1:18" x14ac:dyDescent="0.45">
      <c r="A109" s="34" t="s">
        <v>24</v>
      </c>
      <c r="B109" s="85"/>
      <c r="C109" s="85"/>
      <c r="D109" s="76"/>
      <c r="E109" s="80"/>
      <c r="F109" s="35">
        <v>469.33</v>
      </c>
      <c r="G109" s="85"/>
      <c r="H109" s="85"/>
      <c r="I109" s="85"/>
      <c r="J109" s="85"/>
      <c r="K109" s="76"/>
      <c r="L109" s="76"/>
      <c r="M109" s="76"/>
      <c r="N109" s="36">
        <f>+F109+$K$17+$L$17+$M$17</f>
        <v>468.96999999999997</v>
      </c>
      <c r="O109" s="78"/>
      <c r="P109" s="76"/>
      <c r="Q109" s="78"/>
      <c r="R109" s="80"/>
    </row>
    <row r="110" spans="1:18" x14ac:dyDescent="0.45">
      <c r="A110" s="37" t="s">
        <v>25</v>
      </c>
      <c r="B110" s="86"/>
      <c r="C110" s="86"/>
      <c r="D110" s="77"/>
      <c r="E110" s="81"/>
      <c r="F110" s="38">
        <v>964.39</v>
      </c>
      <c r="G110" s="86"/>
      <c r="H110" s="86"/>
      <c r="I110" s="86"/>
      <c r="J110" s="86"/>
      <c r="K110" s="77"/>
      <c r="L110" s="77"/>
      <c r="M110" s="77"/>
      <c r="N110" s="39">
        <f>+F110+$K$17+$L$17+$M$17</f>
        <v>964.03</v>
      </c>
      <c r="O110" s="79"/>
      <c r="P110" s="77"/>
      <c r="Q110" s="79"/>
      <c r="R110" s="81"/>
    </row>
    <row r="111" spans="1:18" x14ac:dyDescent="0.45">
      <c r="A111" s="40" t="s">
        <v>26</v>
      </c>
      <c r="B111" s="82" t="s">
        <v>27</v>
      </c>
      <c r="C111" s="83"/>
      <c r="D111" s="83"/>
      <c r="E111" s="83"/>
      <c r="F111" s="83"/>
      <c r="G111" s="83"/>
      <c r="H111" s="83"/>
      <c r="I111" s="83"/>
      <c r="J111" s="83"/>
      <c r="K111" s="83"/>
      <c r="L111" s="83"/>
      <c r="M111" s="83"/>
      <c r="N111" s="83"/>
      <c r="O111" s="83"/>
      <c r="P111" s="83"/>
      <c r="Q111" s="83"/>
      <c r="R111" s="84"/>
    </row>
    <row r="112" spans="1:18" ht="33.75" x14ac:dyDescent="0.5">
      <c r="A112" s="48"/>
    </row>
    <row r="113" spans="1:18" x14ac:dyDescent="0.45">
      <c r="A113" s="87" t="s">
        <v>50</v>
      </c>
      <c r="B113" s="87"/>
      <c r="C113" s="87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</row>
    <row r="114" spans="1:18" x14ac:dyDescent="0.45">
      <c r="A114" s="88" t="s">
        <v>264</v>
      </c>
      <c r="B114" s="6"/>
      <c r="C114" s="6"/>
      <c r="D114" s="6"/>
      <c r="E114" s="90" t="s">
        <v>0</v>
      </c>
      <c r="F114" s="7"/>
      <c r="G114" s="7"/>
      <c r="H114" s="7"/>
      <c r="I114" s="7"/>
      <c r="J114" s="7"/>
      <c r="K114" s="7"/>
      <c r="L114" s="7"/>
      <c r="M114" s="7"/>
      <c r="N114" s="90" t="s">
        <v>1</v>
      </c>
      <c r="O114" s="7"/>
      <c r="P114" s="7"/>
      <c r="Q114" s="7"/>
      <c r="R114" s="90" t="s">
        <v>2</v>
      </c>
    </row>
    <row r="115" spans="1:18" x14ac:dyDescent="0.45">
      <c r="A115" s="88"/>
      <c r="B115" s="6"/>
      <c r="C115" s="6"/>
      <c r="D115" s="6"/>
      <c r="E115" s="90"/>
      <c r="F115" s="7"/>
      <c r="G115" s="7"/>
      <c r="H115" s="7"/>
      <c r="I115" s="7"/>
      <c r="J115" s="7"/>
      <c r="K115" s="7"/>
      <c r="L115" s="7"/>
      <c r="M115" s="7"/>
      <c r="N115" s="90"/>
      <c r="O115" s="7"/>
      <c r="P115" s="7"/>
      <c r="Q115" s="7"/>
      <c r="R115" s="90"/>
    </row>
    <row r="116" spans="1:18" x14ac:dyDescent="0.45">
      <c r="A116" s="89"/>
      <c r="B116" s="8" t="s">
        <v>273</v>
      </c>
      <c r="C116" s="9" t="s">
        <v>3</v>
      </c>
      <c r="D116" s="9" t="s">
        <v>4</v>
      </c>
      <c r="E116" s="91"/>
      <c r="F116" s="10" t="s">
        <v>5</v>
      </c>
      <c r="G116" s="11" t="s">
        <v>6</v>
      </c>
      <c r="H116" s="11" t="s">
        <v>7</v>
      </c>
      <c r="I116" s="11" t="s">
        <v>8</v>
      </c>
      <c r="J116" s="11" t="s">
        <v>9</v>
      </c>
      <c r="K116" s="12" t="s">
        <v>10</v>
      </c>
      <c r="L116" s="13" t="s">
        <v>11</v>
      </c>
      <c r="M116" s="12" t="s">
        <v>12</v>
      </c>
      <c r="N116" s="91"/>
      <c r="O116" s="10" t="s">
        <v>13</v>
      </c>
      <c r="P116" s="14" t="s">
        <v>14</v>
      </c>
      <c r="Q116" s="14" t="s">
        <v>15</v>
      </c>
      <c r="R116" s="91"/>
    </row>
    <row r="117" spans="1:18" x14ac:dyDescent="0.45">
      <c r="A117" s="15" t="s">
        <v>16</v>
      </c>
      <c r="B117" s="16"/>
      <c r="C117" s="17"/>
      <c r="D117" s="17"/>
      <c r="E117" s="18"/>
      <c r="F117" s="17"/>
      <c r="G117" s="16"/>
      <c r="H117" s="17"/>
      <c r="I117" s="17"/>
      <c r="J117" s="17"/>
      <c r="K117" s="17"/>
      <c r="L117" s="17"/>
      <c r="M117" s="17"/>
      <c r="N117" s="19"/>
      <c r="O117" s="16"/>
      <c r="P117" s="17"/>
      <c r="Q117" s="20"/>
      <c r="R117" s="20"/>
    </row>
    <row r="118" spans="1:18" x14ac:dyDescent="0.45">
      <c r="A118" s="21" t="s">
        <v>17</v>
      </c>
      <c r="B118" s="85">
        <f>0.373358665033976*($F$3/38.52)</f>
        <v>0.37335866503397602</v>
      </c>
      <c r="C118" s="85">
        <f>0.03381551388*($F$3/38.52)</f>
        <v>3.3815513880000002E-2</v>
      </c>
      <c r="D118" s="85">
        <v>7.9459999999999999E-3</v>
      </c>
      <c r="E118" s="92">
        <f>B118+C118+D118</f>
        <v>0.41512017891397601</v>
      </c>
      <c r="F118" s="78" t="s">
        <v>45</v>
      </c>
      <c r="G118" s="22">
        <v>0</v>
      </c>
      <c r="H118" s="85">
        <f>0.07436070288*($F$3/38.52)</f>
        <v>7.4360702880000004E-2</v>
      </c>
      <c r="I118" s="85">
        <v>1.186E-3</v>
      </c>
      <c r="J118" s="85">
        <v>3.4837E-2</v>
      </c>
      <c r="K118" s="78" t="s">
        <v>45</v>
      </c>
      <c r="L118" s="78" t="s">
        <v>45</v>
      </c>
      <c r="M118" s="78" t="s">
        <v>45</v>
      </c>
      <c r="N118" s="23">
        <f t="shared" ref="N118:N123" si="12">+G118+$H$10+$I$10+$J$10</f>
        <v>0.13444444219999999</v>
      </c>
      <c r="O118" s="85">
        <v>2.9416999999999999E-2</v>
      </c>
      <c r="P118" s="24">
        <v>0</v>
      </c>
      <c r="Q118" s="85">
        <v>7.2919999999999999E-3</v>
      </c>
      <c r="R118" s="25">
        <f t="shared" ref="R118:R123" si="13">+$O$10+P118+$Q$10</f>
        <v>3.6708999999999999E-2</v>
      </c>
    </row>
    <row r="119" spans="1:18" x14ac:dyDescent="0.45">
      <c r="A119" s="21" t="s">
        <v>18</v>
      </c>
      <c r="B119" s="85"/>
      <c r="C119" s="85"/>
      <c r="D119" s="85"/>
      <c r="E119" s="92"/>
      <c r="F119" s="85"/>
      <c r="G119" s="22">
        <v>7.2051999999999991E-2</v>
      </c>
      <c r="H119" s="85"/>
      <c r="I119" s="85"/>
      <c r="J119" s="85"/>
      <c r="K119" s="78"/>
      <c r="L119" s="78"/>
      <c r="M119" s="78"/>
      <c r="N119" s="23">
        <f t="shared" si="12"/>
        <v>0.20649644220000002</v>
      </c>
      <c r="O119" s="85"/>
      <c r="P119" s="24">
        <v>4.9599999999999998E-2</v>
      </c>
      <c r="Q119" s="85"/>
      <c r="R119" s="25">
        <f t="shared" si="13"/>
        <v>8.6308999999999997E-2</v>
      </c>
    </row>
    <row r="120" spans="1:18" x14ac:dyDescent="0.45">
      <c r="A120" s="21" t="s">
        <v>19</v>
      </c>
      <c r="B120" s="85"/>
      <c r="C120" s="85"/>
      <c r="D120" s="85"/>
      <c r="E120" s="92"/>
      <c r="F120" s="85"/>
      <c r="G120" s="22">
        <v>6.5948000000000007E-2</v>
      </c>
      <c r="H120" s="85"/>
      <c r="I120" s="85"/>
      <c r="J120" s="85"/>
      <c r="K120" s="78"/>
      <c r="L120" s="78"/>
      <c r="M120" s="78"/>
      <c r="N120" s="23">
        <f t="shared" si="12"/>
        <v>0.20039244220000002</v>
      </c>
      <c r="O120" s="85"/>
      <c r="P120" s="24">
        <v>2.93E-2</v>
      </c>
      <c r="Q120" s="85"/>
      <c r="R120" s="25">
        <f t="shared" si="13"/>
        <v>6.6008999999999998E-2</v>
      </c>
    </row>
    <row r="121" spans="1:18" x14ac:dyDescent="0.45">
      <c r="A121" s="21" t="s">
        <v>20</v>
      </c>
      <c r="B121" s="85"/>
      <c r="C121" s="85"/>
      <c r="D121" s="85"/>
      <c r="E121" s="92"/>
      <c r="F121" s="85"/>
      <c r="G121" s="22">
        <v>6.6224999999999992E-2</v>
      </c>
      <c r="H121" s="85"/>
      <c r="I121" s="85"/>
      <c r="J121" s="85"/>
      <c r="K121" s="78"/>
      <c r="L121" s="78"/>
      <c r="M121" s="78"/>
      <c r="N121" s="23">
        <f t="shared" si="12"/>
        <v>0.20066944219999999</v>
      </c>
      <c r="O121" s="85"/>
      <c r="P121" s="24">
        <v>2.3699999999999999E-2</v>
      </c>
      <c r="Q121" s="85"/>
      <c r="R121" s="25">
        <f t="shared" si="13"/>
        <v>6.0408999999999997E-2</v>
      </c>
    </row>
    <row r="122" spans="1:18" x14ac:dyDescent="0.45">
      <c r="A122" s="21" t="s">
        <v>21</v>
      </c>
      <c r="B122" s="85"/>
      <c r="C122" s="85"/>
      <c r="D122" s="85"/>
      <c r="E122" s="92"/>
      <c r="F122" s="85"/>
      <c r="G122" s="22">
        <v>4.9484E-2</v>
      </c>
      <c r="H122" s="85"/>
      <c r="I122" s="85"/>
      <c r="J122" s="85"/>
      <c r="K122" s="78"/>
      <c r="L122" s="78"/>
      <c r="M122" s="78"/>
      <c r="N122" s="23">
        <f t="shared" si="12"/>
        <v>0.18392844220000001</v>
      </c>
      <c r="O122" s="85"/>
      <c r="P122" s="24">
        <v>1.7000000000000001E-2</v>
      </c>
      <c r="Q122" s="85"/>
      <c r="R122" s="25">
        <f t="shared" si="13"/>
        <v>5.3709E-2</v>
      </c>
    </row>
    <row r="123" spans="1:18" x14ac:dyDescent="0.45">
      <c r="A123" s="21" t="s">
        <v>22</v>
      </c>
      <c r="B123" s="86"/>
      <c r="C123" s="86"/>
      <c r="D123" s="86"/>
      <c r="E123" s="93"/>
      <c r="F123" s="86"/>
      <c r="G123" s="22">
        <v>2.5066000000000001E-2</v>
      </c>
      <c r="H123" s="86"/>
      <c r="I123" s="86"/>
      <c r="J123" s="86"/>
      <c r="K123" s="79"/>
      <c r="L123" s="79"/>
      <c r="M123" s="79"/>
      <c r="N123" s="23">
        <f t="shared" si="12"/>
        <v>0.15951044219999999</v>
      </c>
      <c r="O123" s="86"/>
      <c r="P123" s="26">
        <v>7.1000000000000004E-3</v>
      </c>
      <c r="Q123" s="86"/>
      <c r="R123" s="25">
        <f t="shared" si="13"/>
        <v>4.3809000000000001E-2</v>
      </c>
    </row>
    <row r="124" spans="1:18" x14ac:dyDescent="0.45">
      <c r="A124" s="27" t="s">
        <v>23</v>
      </c>
      <c r="B124" s="28"/>
      <c r="C124" s="29"/>
      <c r="D124" s="28"/>
      <c r="E124" s="30"/>
      <c r="F124" s="31"/>
      <c r="G124" s="28"/>
      <c r="H124" s="32"/>
      <c r="I124" s="28"/>
      <c r="J124" s="28"/>
      <c r="K124" s="28"/>
      <c r="L124" s="28"/>
      <c r="M124" s="28"/>
      <c r="N124" s="30"/>
      <c r="O124" s="28"/>
      <c r="P124" s="32"/>
      <c r="Q124" s="33"/>
      <c r="R124" s="33"/>
    </row>
    <row r="125" spans="1:18" x14ac:dyDescent="0.45">
      <c r="A125" s="34" t="s">
        <v>49</v>
      </c>
      <c r="B125" s="78" t="s">
        <v>45</v>
      </c>
      <c r="C125" s="78" t="s">
        <v>45</v>
      </c>
      <c r="D125" s="76">
        <v>57.43</v>
      </c>
      <c r="E125" s="80">
        <f>SUM(B125:D127)</f>
        <v>57.43</v>
      </c>
      <c r="F125" s="35">
        <v>67.290000000000006</v>
      </c>
      <c r="G125" s="78" t="s">
        <v>45</v>
      </c>
      <c r="H125" s="78" t="s">
        <v>45</v>
      </c>
      <c r="I125" s="78" t="s">
        <v>45</v>
      </c>
      <c r="J125" s="78" t="s">
        <v>45</v>
      </c>
      <c r="K125" s="76">
        <v>-0.33</v>
      </c>
      <c r="L125" s="76">
        <v>0</v>
      </c>
      <c r="M125" s="76">
        <v>0</v>
      </c>
      <c r="N125" s="36">
        <f>+F125+$K$17+$L$17+$M$17</f>
        <v>66.930000000000007</v>
      </c>
      <c r="O125" s="78" t="s">
        <v>45</v>
      </c>
      <c r="P125" s="76">
        <v>-21.63</v>
      </c>
      <c r="Q125" s="78" t="s">
        <v>45</v>
      </c>
      <c r="R125" s="80">
        <f>SUM(O125:Q127)</f>
        <v>-21.63</v>
      </c>
    </row>
    <row r="126" spans="1:18" x14ac:dyDescent="0.45">
      <c r="A126" s="34" t="s">
        <v>24</v>
      </c>
      <c r="B126" s="85"/>
      <c r="C126" s="85"/>
      <c r="D126" s="76"/>
      <c r="E126" s="80"/>
      <c r="F126" s="35">
        <v>469.33</v>
      </c>
      <c r="G126" s="85"/>
      <c r="H126" s="85"/>
      <c r="I126" s="85"/>
      <c r="J126" s="85"/>
      <c r="K126" s="76"/>
      <c r="L126" s="76"/>
      <c r="M126" s="76"/>
      <c r="N126" s="36">
        <f>+F126+$K$17+$L$17+$M$17</f>
        <v>468.96999999999997</v>
      </c>
      <c r="O126" s="78"/>
      <c r="P126" s="76"/>
      <c r="Q126" s="78"/>
      <c r="R126" s="80"/>
    </row>
    <row r="127" spans="1:18" x14ac:dyDescent="0.45">
      <c r="A127" s="37" t="s">
        <v>25</v>
      </c>
      <c r="B127" s="86"/>
      <c r="C127" s="86"/>
      <c r="D127" s="77"/>
      <c r="E127" s="81"/>
      <c r="F127" s="38">
        <v>964.39</v>
      </c>
      <c r="G127" s="86"/>
      <c r="H127" s="86"/>
      <c r="I127" s="86"/>
      <c r="J127" s="86"/>
      <c r="K127" s="77"/>
      <c r="L127" s="77"/>
      <c r="M127" s="77"/>
      <c r="N127" s="39">
        <f>+F127+$K$17+$L$17+$M$17</f>
        <v>964.03</v>
      </c>
      <c r="O127" s="79"/>
      <c r="P127" s="77"/>
      <c r="Q127" s="79"/>
      <c r="R127" s="81"/>
    </row>
    <row r="128" spans="1:18" x14ac:dyDescent="0.45">
      <c r="A128" s="40" t="s">
        <v>26</v>
      </c>
      <c r="B128" s="82" t="s">
        <v>27</v>
      </c>
      <c r="C128" s="83"/>
      <c r="D128" s="83"/>
      <c r="E128" s="83"/>
      <c r="F128" s="83"/>
      <c r="G128" s="83"/>
      <c r="H128" s="83"/>
      <c r="I128" s="83"/>
      <c r="J128" s="83"/>
      <c r="K128" s="83"/>
      <c r="L128" s="83"/>
      <c r="M128" s="83"/>
      <c r="N128" s="83"/>
      <c r="O128" s="83"/>
      <c r="P128" s="83"/>
      <c r="Q128" s="83"/>
      <c r="R128" s="84"/>
    </row>
    <row r="129" spans="1:18" ht="33.75" x14ac:dyDescent="0.5">
      <c r="A129" s="48"/>
    </row>
    <row r="130" spans="1:18" x14ac:dyDescent="0.45">
      <c r="A130" s="87" t="s">
        <v>50</v>
      </c>
      <c r="B130" s="87"/>
      <c r="C130" s="87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</row>
    <row r="131" spans="1:18" x14ac:dyDescent="0.45">
      <c r="A131" s="88" t="s">
        <v>262</v>
      </c>
      <c r="B131" s="6"/>
      <c r="C131" s="6"/>
      <c r="D131" s="6"/>
      <c r="E131" s="90" t="s">
        <v>0</v>
      </c>
      <c r="F131" s="7"/>
      <c r="G131" s="7"/>
      <c r="H131" s="7"/>
      <c r="I131" s="7"/>
      <c r="J131" s="7"/>
      <c r="K131" s="7"/>
      <c r="L131" s="7"/>
      <c r="M131" s="7"/>
      <c r="N131" s="90" t="s">
        <v>1</v>
      </c>
      <c r="O131" s="7"/>
      <c r="P131" s="7"/>
      <c r="Q131" s="7"/>
      <c r="R131" s="90" t="s">
        <v>2</v>
      </c>
    </row>
    <row r="132" spans="1:18" x14ac:dyDescent="0.45">
      <c r="A132" s="88"/>
      <c r="B132" s="6"/>
      <c r="C132" s="6"/>
      <c r="D132" s="6"/>
      <c r="E132" s="90"/>
      <c r="F132" s="7"/>
      <c r="G132" s="7"/>
      <c r="H132" s="7"/>
      <c r="I132" s="7"/>
      <c r="J132" s="7"/>
      <c r="K132" s="7"/>
      <c r="L132" s="7"/>
      <c r="M132" s="7"/>
      <c r="N132" s="90"/>
      <c r="O132" s="7"/>
      <c r="P132" s="7"/>
      <c r="Q132" s="7"/>
      <c r="R132" s="90"/>
    </row>
    <row r="133" spans="1:18" x14ac:dyDescent="0.45">
      <c r="A133" s="89"/>
      <c r="B133" s="8" t="s">
        <v>273</v>
      </c>
      <c r="C133" s="9" t="s">
        <v>3</v>
      </c>
      <c r="D133" s="9" t="s">
        <v>4</v>
      </c>
      <c r="E133" s="91"/>
      <c r="F133" s="10" t="s">
        <v>5</v>
      </c>
      <c r="G133" s="11" t="s">
        <v>6</v>
      </c>
      <c r="H133" s="11" t="s">
        <v>7</v>
      </c>
      <c r="I133" s="11" t="s">
        <v>8</v>
      </c>
      <c r="J133" s="11" t="s">
        <v>9</v>
      </c>
      <c r="K133" s="12" t="s">
        <v>10</v>
      </c>
      <c r="L133" s="13" t="s">
        <v>11</v>
      </c>
      <c r="M133" s="12" t="s">
        <v>12</v>
      </c>
      <c r="N133" s="91"/>
      <c r="O133" s="10" t="s">
        <v>13</v>
      </c>
      <c r="P133" s="14" t="s">
        <v>14</v>
      </c>
      <c r="Q133" s="14" t="s">
        <v>15</v>
      </c>
      <c r="R133" s="91"/>
    </row>
    <row r="134" spans="1:18" x14ac:dyDescent="0.45">
      <c r="A134" s="15" t="s">
        <v>16</v>
      </c>
      <c r="B134" s="16"/>
      <c r="C134" s="17"/>
      <c r="D134" s="17"/>
      <c r="E134" s="18"/>
      <c r="F134" s="17"/>
      <c r="G134" s="16"/>
      <c r="H134" s="17"/>
      <c r="I134" s="17"/>
      <c r="J134" s="17"/>
      <c r="K134" s="17"/>
      <c r="L134" s="17"/>
      <c r="M134" s="17"/>
      <c r="N134" s="19"/>
      <c r="O134" s="16"/>
      <c r="P134" s="17"/>
      <c r="Q134" s="20"/>
      <c r="R134" s="20"/>
    </row>
    <row r="135" spans="1:18" x14ac:dyDescent="0.45">
      <c r="A135" s="21" t="s">
        <v>17</v>
      </c>
      <c r="B135" s="85">
        <f>0.380885482554282*($F$3/38.52)</f>
        <v>0.38088548255428201</v>
      </c>
      <c r="C135" s="85">
        <f>0.03381551388*($F$3/38.52)</f>
        <v>3.3815513880000002E-2</v>
      </c>
      <c r="D135" s="85">
        <v>7.9459999999999999E-3</v>
      </c>
      <c r="E135" s="92">
        <f>B135+C135+D135</f>
        <v>0.422646996434282</v>
      </c>
      <c r="F135" s="78" t="s">
        <v>45</v>
      </c>
      <c r="G135" s="22">
        <v>0</v>
      </c>
      <c r="H135" s="85">
        <f>0.07436070288*($F$3/38.52)</f>
        <v>7.4360702880000004E-2</v>
      </c>
      <c r="I135" s="85">
        <v>1.186E-3</v>
      </c>
      <c r="J135" s="85">
        <v>3.4837E-2</v>
      </c>
      <c r="K135" s="78" t="s">
        <v>45</v>
      </c>
      <c r="L135" s="78" t="s">
        <v>45</v>
      </c>
      <c r="M135" s="78" t="s">
        <v>45</v>
      </c>
      <c r="N135" s="23">
        <f t="shared" ref="N135:N140" si="14">+G135+$H$10+$I$10+$J$10</f>
        <v>0.13444444219999999</v>
      </c>
      <c r="O135" s="85">
        <v>2.9416999999999999E-2</v>
      </c>
      <c r="P135" s="24">
        <v>0</v>
      </c>
      <c r="Q135" s="85">
        <v>7.2919999999999999E-3</v>
      </c>
      <c r="R135" s="25">
        <f t="shared" ref="R135:R140" si="15">+$O$10+P135+$Q$10</f>
        <v>3.6708999999999999E-2</v>
      </c>
    </row>
    <row r="136" spans="1:18" x14ac:dyDescent="0.45">
      <c r="A136" s="21" t="s">
        <v>18</v>
      </c>
      <c r="B136" s="85"/>
      <c r="C136" s="85"/>
      <c r="D136" s="85"/>
      <c r="E136" s="92"/>
      <c r="F136" s="85"/>
      <c r="G136" s="22">
        <v>7.2051999999999991E-2</v>
      </c>
      <c r="H136" s="85"/>
      <c r="I136" s="85"/>
      <c r="J136" s="85"/>
      <c r="K136" s="78"/>
      <c r="L136" s="78"/>
      <c r="M136" s="78"/>
      <c r="N136" s="23">
        <f t="shared" si="14"/>
        <v>0.20649644220000002</v>
      </c>
      <c r="O136" s="85"/>
      <c r="P136" s="24">
        <v>4.9599999999999998E-2</v>
      </c>
      <c r="Q136" s="85"/>
      <c r="R136" s="25">
        <f t="shared" si="15"/>
        <v>8.6308999999999997E-2</v>
      </c>
    </row>
    <row r="137" spans="1:18" x14ac:dyDescent="0.45">
      <c r="A137" s="21" t="s">
        <v>19</v>
      </c>
      <c r="B137" s="85"/>
      <c r="C137" s="85"/>
      <c r="D137" s="85"/>
      <c r="E137" s="92"/>
      <c r="F137" s="85"/>
      <c r="G137" s="22">
        <v>6.5948000000000007E-2</v>
      </c>
      <c r="H137" s="85"/>
      <c r="I137" s="85"/>
      <c r="J137" s="85"/>
      <c r="K137" s="78"/>
      <c r="L137" s="78"/>
      <c r="M137" s="78"/>
      <c r="N137" s="23">
        <f t="shared" si="14"/>
        <v>0.20039244220000002</v>
      </c>
      <c r="O137" s="85"/>
      <c r="P137" s="24">
        <v>2.93E-2</v>
      </c>
      <c r="Q137" s="85"/>
      <c r="R137" s="25">
        <f t="shared" si="15"/>
        <v>6.6008999999999998E-2</v>
      </c>
    </row>
    <row r="138" spans="1:18" x14ac:dyDescent="0.45">
      <c r="A138" s="21" t="s">
        <v>20</v>
      </c>
      <c r="B138" s="85"/>
      <c r="C138" s="85"/>
      <c r="D138" s="85"/>
      <c r="E138" s="92"/>
      <c r="F138" s="85"/>
      <c r="G138" s="22">
        <v>6.6224999999999992E-2</v>
      </c>
      <c r="H138" s="85"/>
      <c r="I138" s="85"/>
      <c r="J138" s="85"/>
      <c r="K138" s="78"/>
      <c r="L138" s="78"/>
      <c r="M138" s="78"/>
      <c r="N138" s="23">
        <f t="shared" si="14"/>
        <v>0.20066944219999999</v>
      </c>
      <c r="O138" s="85"/>
      <c r="P138" s="24">
        <v>2.3699999999999999E-2</v>
      </c>
      <c r="Q138" s="85"/>
      <c r="R138" s="25">
        <f t="shared" si="15"/>
        <v>6.0408999999999997E-2</v>
      </c>
    </row>
    <row r="139" spans="1:18" x14ac:dyDescent="0.45">
      <c r="A139" s="21" t="s">
        <v>21</v>
      </c>
      <c r="B139" s="85"/>
      <c r="C139" s="85"/>
      <c r="D139" s="85"/>
      <c r="E139" s="92"/>
      <c r="F139" s="85"/>
      <c r="G139" s="22">
        <v>4.9484E-2</v>
      </c>
      <c r="H139" s="85"/>
      <c r="I139" s="85"/>
      <c r="J139" s="85"/>
      <c r="K139" s="78"/>
      <c r="L139" s="78"/>
      <c r="M139" s="78"/>
      <c r="N139" s="23">
        <f t="shared" si="14"/>
        <v>0.18392844220000001</v>
      </c>
      <c r="O139" s="85"/>
      <c r="P139" s="24">
        <v>1.7000000000000001E-2</v>
      </c>
      <c r="Q139" s="85"/>
      <c r="R139" s="25">
        <f t="shared" si="15"/>
        <v>5.3709E-2</v>
      </c>
    </row>
    <row r="140" spans="1:18" x14ac:dyDescent="0.45">
      <c r="A140" s="21" t="s">
        <v>22</v>
      </c>
      <c r="B140" s="86"/>
      <c r="C140" s="86"/>
      <c r="D140" s="86"/>
      <c r="E140" s="93"/>
      <c r="F140" s="86"/>
      <c r="G140" s="22">
        <v>2.5066000000000001E-2</v>
      </c>
      <c r="H140" s="86"/>
      <c r="I140" s="86"/>
      <c r="J140" s="86"/>
      <c r="K140" s="79"/>
      <c r="L140" s="79"/>
      <c r="M140" s="79"/>
      <c r="N140" s="23">
        <f t="shared" si="14"/>
        <v>0.15951044219999999</v>
      </c>
      <c r="O140" s="86"/>
      <c r="P140" s="26">
        <v>7.1000000000000004E-3</v>
      </c>
      <c r="Q140" s="86"/>
      <c r="R140" s="25">
        <f t="shared" si="15"/>
        <v>4.3809000000000001E-2</v>
      </c>
    </row>
    <row r="141" spans="1:18" x14ac:dyDescent="0.45">
      <c r="A141" s="27" t="s">
        <v>23</v>
      </c>
      <c r="B141" s="28"/>
      <c r="C141" s="29"/>
      <c r="D141" s="28"/>
      <c r="E141" s="30"/>
      <c r="F141" s="31"/>
      <c r="G141" s="28"/>
      <c r="H141" s="32"/>
      <c r="I141" s="28"/>
      <c r="J141" s="28"/>
      <c r="K141" s="28"/>
      <c r="L141" s="28"/>
      <c r="M141" s="28"/>
      <c r="N141" s="30"/>
      <c r="O141" s="28"/>
      <c r="P141" s="32"/>
      <c r="Q141" s="33"/>
      <c r="R141" s="33"/>
    </row>
    <row r="142" spans="1:18" x14ac:dyDescent="0.45">
      <c r="A142" s="34" t="s">
        <v>49</v>
      </c>
      <c r="B142" s="78" t="s">
        <v>45</v>
      </c>
      <c r="C142" s="78" t="s">
        <v>45</v>
      </c>
      <c r="D142" s="76">
        <v>57.43</v>
      </c>
      <c r="E142" s="80">
        <f>SUM(B142:D144)</f>
        <v>57.43</v>
      </c>
      <c r="F142" s="35">
        <v>67.290000000000006</v>
      </c>
      <c r="G142" s="78" t="s">
        <v>45</v>
      </c>
      <c r="H142" s="78" t="s">
        <v>45</v>
      </c>
      <c r="I142" s="78" t="s">
        <v>45</v>
      </c>
      <c r="J142" s="78" t="s">
        <v>45</v>
      </c>
      <c r="K142" s="76">
        <v>-0.33</v>
      </c>
      <c r="L142" s="76">
        <v>0</v>
      </c>
      <c r="M142" s="76">
        <v>0</v>
      </c>
      <c r="N142" s="36">
        <f>+F142+$K$17+$L$17+$M$17</f>
        <v>66.930000000000007</v>
      </c>
      <c r="O142" s="78" t="s">
        <v>45</v>
      </c>
      <c r="P142" s="76">
        <v>-21.63</v>
      </c>
      <c r="Q142" s="78" t="s">
        <v>45</v>
      </c>
      <c r="R142" s="80">
        <f>SUM(O142:Q144)</f>
        <v>-21.63</v>
      </c>
    </row>
    <row r="143" spans="1:18" x14ac:dyDescent="0.45">
      <c r="A143" s="34" t="s">
        <v>24</v>
      </c>
      <c r="B143" s="85"/>
      <c r="C143" s="85"/>
      <c r="D143" s="76"/>
      <c r="E143" s="80"/>
      <c r="F143" s="35">
        <v>469.33</v>
      </c>
      <c r="G143" s="85"/>
      <c r="H143" s="85"/>
      <c r="I143" s="85"/>
      <c r="J143" s="85"/>
      <c r="K143" s="76"/>
      <c r="L143" s="76"/>
      <c r="M143" s="76"/>
      <c r="N143" s="36">
        <f>+F143+$K$17+$L$17+$M$17</f>
        <v>468.96999999999997</v>
      </c>
      <c r="O143" s="78"/>
      <c r="P143" s="76"/>
      <c r="Q143" s="78"/>
      <c r="R143" s="80"/>
    </row>
    <row r="144" spans="1:18" x14ac:dyDescent="0.45">
      <c r="A144" s="37" t="s">
        <v>25</v>
      </c>
      <c r="B144" s="86"/>
      <c r="C144" s="86"/>
      <c r="D144" s="77"/>
      <c r="E144" s="81"/>
      <c r="F144" s="38">
        <v>964.39</v>
      </c>
      <c r="G144" s="86"/>
      <c r="H144" s="86"/>
      <c r="I144" s="86"/>
      <c r="J144" s="86"/>
      <c r="K144" s="77"/>
      <c r="L144" s="77"/>
      <c r="M144" s="77"/>
      <c r="N144" s="39">
        <f>+F144+$K$17+$L$17+$M$17</f>
        <v>964.03</v>
      </c>
      <c r="O144" s="79"/>
      <c r="P144" s="77"/>
      <c r="Q144" s="79"/>
      <c r="R144" s="81"/>
    </row>
    <row r="145" spans="1:18" x14ac:dyDescent="0.45">
      <c r="A145" s="40" t="s">
        <v>26</v>
      </c>
      <c r="B145" s="82" t="s">
        <v>27</v>
      </c>
      <c r="C145" s="83"/>
      <c r="D145" s="83"/>
      <c r="E145" s="83"/>
      <c r="F145" s="83"/>
      <c r="G145" s="83"/>
      <c r="H145" s="83"/>
      <c r="I145" s="83"/>
      <c r="J145" s="83"/>
      <c r="K145" s="83"/>
      <c r="L145" s="83"/>
      <c r="M145" s="83"/>
      <c r="N145" s="83"/>
      <c r="O145" s="83"/>
      <c r="P145" s="83"/>
      <c r="Q145" s="83"/>
      <c r="R145" s="84"/>
    </row>
    <row r="146" spans="1:18" ht="33.75" x14ac:dyDescent="0.5">
      <c r="A146" s="48"/>
    </row>
    <row r="147" spans="1:18" x14ac:dyDescent="0.45">
      <c r="A147" s="87" t="s">
        <v>50</v>
      </c>
      <c r="B147" s="87"/>
      <c r="C147" s="87"/>
      <c r="D147" s="87"/>
      <c r="E147" s="87"/>
      <c r="F147" s="87"/>
      <c r="G147" s="87"/>
      <c r="H147" s="87"/>
      <c r="I147" s="87"/>
      <c r="J147" s="87"/>
      <c r="K147" s="87"/>
      <c r="L147" s="87"/>
      <c r="M147" s="87"/>
      <c r="N147" s="87"/>
      <c r="O147" s="87"/>
      <c r="P147" s="87"/>
      <c r="Q147" s="87"/>
      <c r="R147" s="87"/>
    </row>
    <row r="148" spans="1:18" x14ac:dyDescent="0.45">
      <c r="A148" s="88" t="s">
        <v>260</v>
      </c>
      <c r="B148" s="6"/>
      <c r="C148" s="6"/>
      <c r="D148" s="6"/>
      <c r="E148" s="90" t="s">
        <v>0</v>
      </c>
      <c r="F148" s="7"/>
      <c r="G148" s="7"/>
      <c r="H148" s="7"/>
      <c r="I148" s="7"/>
      <c r="J148" s="7"/>
      <c r="K148" s="7"/>
      <c r="L148" s="7"/>
      <c r="M148" s="7"/>
      <c r="N148" s="90" t="s">
        <v>1</v>
      </c>
      <c r="O148" s="7"/>
      <c r="P148" s="7"/>
      <c r="Q148" s="7"/>
      <c r="R148" s="90" t="s">
        <v>2</v>
      </c>
    </row>
    <row r="149" spans="1:18" x14ac:dyDescent="0.45">
      <c r="A149" s="88"/>
      <c r="B149" s="6"/>
      <c r="C149" s="6"/>
      <c r="D149" s="6"/>
      <c r="E149" s="90"/>
      <c r="F149" s="7"/>
      <c r="G149" s="7"/>
      <c r="H149" s="7"/>
      <c r="I149" s="7"/>
      <c r="J149" s="7"/>
      <c r="K149" s="7"/>
      <c r="L149" s="7"/>
      <c r="M149" s="7"/>
      <c r="N149" s="90"/>
      <c r="O149" s="7"/>
      <c r="P149" s="7"/>
      <c r="Q149" s="7"/>
      <c r="R149" s="90"/>
    </row>
    <row r="150" spans="1:18" x14ac:dyDescent="0.45">
      <c r="A150" s="89"/>
      <c r="B150" s="8" t="s">
        <v>273</v>
      </c>
      <c r="C150" s="9" t="s">
        <v>3</v>
      </c>
      <c r="D150" s="9" t="s">
        <v>4</v>
      </c>
      <c r="E150" s="91"/>
      <c r="F150" s="10" t="s">
        <v>5</v>
      </c>
      <c r="G150" s="11" t="s">
        <v>6</v>
      </c>
      <c r="H150" s="11" t="s">
        <v>7</v>
      </c>
      <c r="I150" s="11" t="s">
        <v>8</v>
      </c>
      <c r="J150" s="11" t="s">
        <v>9</v>
      </c>
      <c r="K150" s="12" t="s">
        <v>10</v>
      </c>
      <c r="L150" s="13" t="s">
        <v>11</v>
      </c>
      <c r="M150" s="12" t="s">
        <v>12</v>
      </c>
      <c r="N150" s="91"/>
      <c r="O150" s="10" t="s">
        <v>13</v>
      </c>
      <c r="P150" s="14" t="s">
        <v>14</v>
      </c>
      <c r="Q150" s="14" t="s">
        <v>15</v>
      </c>
      <c r="R150" s="91"/>
    </row>
    <row r="151" spans="1:18" x14ac:dyDescent="0.45">
      <c r="A151" s="15" t="s">
        <v>16</v>
      </c>
      <c r="B151" s="16"/>
      <c r="C151" s="17"/>
      <c r="D151" s="17"/>
      <c r="E151" s="18"/>
      <c r="F151" s="17"/>
      <c r="G151" s="16"/>
      <c r="H151" s="17"/>
      <c r="I151" s="17"/>
      <c r="J151" s="17"/>
      <c r="K151" s="17"/>
      <c r="L151" s="17"/>
      <c r="M151" s="17"/>
      <c r="N151" s="19"/>
      <c r="O151" s="16"/>
      <c r="P151" s="17"/>
      <c r="Q151" s="20"/>
      <c r="R151" s="20"/>
    </row>
    <row r="152" spans="1:18" x14ac:dyDescent="0.45">
      <c r="A152" s="21" t="s">
        <v>17</v>
      </c>
      <c r="B152" s="85">
        <f>0.39247858660298*($F$3/38.52)</f>
        <v>0.39247858660298002</v>
      </c>
      <c r="C152" s="85">
        <f>0.03381551388*($F$3/38.52)</f>
        <v>3.3815513880000002E-2</v>
      </c>
      <c r="D152" s="85">
        <v>7.9459999999999999E-3</v>
      </c>
      <c r="E152" s="92">
        <f>B152+C152+D152</f>
        <v>0.43424010048298001</v>
      </c>
      <c r="F152" s="78" t="s">
        <v>45</v>
      </c>
      <c r="G152" s="22">
        <v>0</v>
      </c>
      <c r="H152" s="85">
        <f>0.07436070288*($F$3/38.52)</f>
        <v>7.4360702880000004E-2</v>
      </c>
      <c r="I152" s="85">
        <v>1.186E-3</v>
      </c>
      <c r="J152" s="85">
        <v>3.4837E-2</v>
      </c>
      <c r="K152" s="78" t="s">
        <v>45</v>
      </c>
      <c r="L152" s="78" t="s">
        <v>45</v>
      </c>
      <c r="M152" s="78" t="s">
        <v>45</v>
      </c>
      <c r="N152" s="23">
        <f t="shared" ref="N152:N157" si="16">+G152+$H$10+$I$10+$J$10</f>
        <v>0.13444444219999999</v>
      </c>
      <c r="O152" s="85">
        <v>2.9416999999999999E-2</v>
      </c>
      <c r="P152" s="24">
        <v>0</v>
      </c>
      <c r="Q152" s="85">
        <v>7.2919999999999999E-3</v>
      </c>
      <c r="R152" s="25">
        <f t="shared" ref="R152:R157" si="17">+$O$10+P152+$Q$10</f>
        <v>3.6708999999999999E-2</v>
      </c>
    </row>
    <row r="153" spans="1:18" x14ac:dyDescent="0.45">
      <c r="A153" s="21" t="s">
        <v>18</v>
      </c>
      <c r="B153" s="85"/>
      <c r="C153" s="85"/>
      <c r="D153" s="85"/>
      <c r="E153" s="92"/>
      <c r="F153" s="85"/>
      <c r="G153" s="22">
        <v>7.2051999999999991E-2</v>
      </c>
      <c r="H153" s="85"/>
      <c r="I153" s="85"/>
      <c r="J153" s="85"/>
      <c r="K153" s="78"/>
      <c r="L153" s="78"/>
      <c r="M153" s="78"/>
      <c r="N153" s="23">
        <f t="shared" si="16"/>
        <v>0.20649644220000002</v>
      </c>
      <c r="O153" s="85"/>
      <c r="P153" s="24">
        <v>4.9599999999999998E-2</v>
      </c>
      <c r="Q153" s="85"/>
      <c r="R153" s="25">
        <f t="shared" si="17"/>
        <v>8.6308999999999997E-2</v>
      </c>
    </row>
    <row r="154" spans="1:18" x14ac:dyDescent="0.45">
      <c r="A154" s="21" t="s">
        <v>19</v>
      </c>
      <c r="B154" s="85"/>
      <c r="C154" s="85"/>
      <c r="D154" s="85"/>
      <c r="E154" s="92"/>
      <c r="F154" s="85"/>
      <c r="G154" s="22">
        <v>6.5948000000000007E-2</v>
      </c>
      <c r="H154" s="85"/>
      <c r="I154" s="85"/>
      <c r="J154" s="85"/>
      <c r="K154" s="78"/>
      <c r="L154" s="78"/>
      <c r="M154" s="78"/>
      <c r="N154" s="23">
        <f t="shared" si="16"/>
        <v>0.20039244220000002</v>
      </c>
      <c r="O154" s="85"/>
      <c r="P154" s="24">
        <v>2.93E-2</v>
      </c>
      <c r="Q154" s="85"/>
      <c r="R154" s="25">
        <f t="shared" si="17"/>
        <v>6.6008999999999998E-2</v>
      </c>
    </row>
    <row r="155" spans="1:18" x14ac:dyDescent="0.45">
      <c r="A155" s="21" t="s">
        <v>20</v>
      </c>
      <c r="B155" s="85"/>
      <c r="C155" s="85"/>
      <c r="D155" s="85"/>
      <c r="E155" s="92"/>
      <c r="F155" s="85"/>
      <c r="G155" s="22">
        <v>6.6224999999999992E-2</v>
      </c>
      <c r="H155" s="85"/>
      <c r="I155" s="85"/>
      <c r="J155" s="85"/>
      <c r="K155" s="78"/>
      <c r="L155" s="78"/>
      <c r="M155" s="78"/>
      <c r="N155" s="23">
        <f t="shared" si="16"/>
        <v>0.20066944219999999</v>
      </c>
      <c r="O155" s="85"/>
      <c r="P155" s="24">
        <v>2.3699999999999999E-2</v>
      </c>
      <c r="Q155" s="85"/>
      <c r="R155" s="25">
        <f t="shared" si="17"/>
        <v>6.0408999999999997E-2</v>
      </c>
    </row>
    <row r="156" spans="1:18" x14ac:dyDescent="0.45">
      <c r="A156" s="21" t="s">
        <v>21</v>
      </c>
      <c r="B156" s="85"/>
      <c r="C156" s="85"/>
      <c r="D156" s="85"/>
      <c r="E156" s="92"/>
      <c r="F156" s="85"/>
      <c r="G156" s="22">
        <v>4.9484E-2</v>
      </c>
      <c r="H156" s="85"/>
      <c r="I156" s="85"/>
      <c r="J156" s="85"/>
      <c r="K156" s="78"/>
      <c r="L156" s="78"/>
      <c r="M156" s="78"/>
      <c r="N156" s="23">
        <f t="shared" si="16"/>
        <v>0.18392844220000001</v>
      </c>
      <c r="O156" s="85"/>
      <c r="P156" s="24">
        <v>1.7000000000000001E-2</v>
      </c>
      <c r="Q156" s="85"/>
      <c r="R156" s="25">
        <f t="shared" si="17"/>
        <v>5.3709E-2</v>
      </c>
    </row>
    <row r="157" spans="1:18" x14ac:dyDescent="0.45">
      <c r="A157" s="21" t="s">
        <v>22</v>
      </c>
      <c r="B157" s="86"/>
      <c r="C157" s="86"/>
      <c r="D157" s="86"/>
      <c r="E157" s="93"/>
      <c r="F157" s="86"/>
      <c r="G157" s="22">
        <v>2.5066000000000001E-2</v>
      </c>
      <c r="H157" s="86"/>
      <c r="I157" s="86"/>
      <c r="J157" s="86"/>
      <c r="K157" s="79"/>
      <c r="L157" s="79"/>
      <c r="M157" s="79"/>
      <c r="N157" s="23">
        <f t="shared" si="16"/>
        <v>0.15951044219999999</v>
      </c>
      <c r="O157" s="86"/>
      <c r="P157" s="26">
        <v>7.1000000000000004E-3</v>
      </c>
      <c r="Q157" s="86"/>
      <c r="R157" s="25">
        <f t="shared" si="17"/>
        <v>4.3809000000000001E-2</v>
      </c>
    </row>
    <row r="158" spans="1:18" x14ac:dyDescent="0.45">
      <c r="A158" s="27" t="s">
        <v>23</v>
      </c>
      <c r="B158" s="28"/>
      <c r="C158" s="29"/>
      <c r="D158" s="28"/>
      <c r="E158" s="30"/>
      <c r="F158" s="31"/>
      <c r="G158" s="28"/>
      <c r="H158" s="32"/>
      <c r="I158" s="28"/>
      <c r="J158" s="28"/>
      <c r="K158" s="28"/>
      <c r="L158" s="28"/>
      <c r="M158" s="28"/>
      <c r="N158" s="30"/>
      <c r="O158" s="28"/>
      <c r="P158" s="32"/>
      <c r="Q158" s="33"/>
      <c r="R158" s="33"/>
    </row>
    <row r="159" spans="1:18" x14ac:dyDescent="0.45">
      <c r="A159" s="34" t="s">
        <v>49</v>
      </c>
      <c r="B159" s="78" t="s">
        <v>45</v>
      </c>
      <c r="C159" s="78" t="s">
        <v>45</v>
      </c>
      <c r="D159" s="76">
        <v>57.43</v>
      </c>
      <c r="E159" s="80">
        <f>SUM(B159:D161)</f>
        <v>57.43</v>
      </c>
      <c r="F159" s="35">
        <v>67.290000000000006</v>
      </c>
      <c r="G159" s="78" t="s">
        <v>45</v>
      </c>
      <c r="H159" s="78" t="s">
        <v>45</v>
      </c>
      <c r="I159" s="78" t="s">
        <v>45</v>
      </c>
      <c r="J159" s="78" t="s">
        <v>45</v>
      </c>
      <c r="K159" s="76">
        <v>-0.33</v>
      </c>
      <c r="L159" s="76">
        <v>0</v>
      </c>
      <c r="M159" s="76">
        <v>0</v>
      </c>
      <c r="N159" s="36">
        <f>+F159+$K$17+$L$17+$M$17</f>
        <v>66.930000000000007</v>
      </c>
      <c r="O159" s="78" t="s">
        <v>45</v>
      </c>
      <c r="P159" s="76">
        <v>-21.63</v>
      </c>
      <c r="Q159" s="78" t="s">
        <v>45</v>
      </c>
      <c r="R159" s="80">
        <f>SUM(O159:Q161)</f>
        <v>-21.63</v>
      </c>
    </row>
    <row r="160" spans="1:18" x14ac:dyDescent="0.45">
      <c r="A160" s="34" t="s">
        <v>24</v>
      </c>
      <c r="B160" s="85"/>
      <c r="C160" s="85"/>
      <c r="D160" s="76"/>
      <c r="E160" s="80"/>
      <c r="F160" s="35">
        <v>469.33</v>
      </c>
      <c r="G160" s="85"/>
      <c r="H160" s="85"/>
      <c r="I160" s="85"/>
      <c r="J160" s="85"/>
      <c r="K160" s="76"/>
      <c r="L160" s="76"/>
      <c r="M160" s="76"/>
      <c r="N160" s="36">
        <f>+F160+$K$17+$L$17+$M$17</f>
        <v>468.96999999999997</v>
      </c>
      <c r="O160" s="78"/>
      <c r="P160" s="76"/>
      <c r="Q160" s="78"/>
      <c r="R160" s="80"/>
    </row>
    <row r="161" spans="1:18" x14ac:dyDescent="0.45">
      <c r="A161" s="37" t="s">
        <v>25</v>
      </c>
      <c r="B161" s="86"/>
      <c r="C161" s="86"/>
      <c r="D161" s="77"/>
      <c r="E161" s="81"/>
      <c r="F161" s="38">
        <v>964.39</v>
      </c>
      <c r="G161" s="86"/>
      <c r="H161" s="86"/>
      <c r="I161" s="86"/>
      <c r="J161" s="86"/>
      <c r="K161" s="77"/>
      <c r="L161" s="77"/>
      <c r="M161" s="77"/>
      <c r="N161" s="39">
        <f>+F161+$K$17+$L$17+$M$17</f>
        <v>964.03</v>
      </c>
      <c r="O161" s="79"/>
      <c r="P161" s="77"/>
      <c r="Q161" s="79"/>
      <c r="R161" s="81"/>
    </row>
    <row r="162" spans="1:18" x14ac:dyDescent="0.45">
      <c r="A162" s="40" t="s">
        <v>26</v>
      </c>
      <c r="B162" s="82" t="s">
        <v>27</v>
      </c>
      <c r="C162" s="83"/>
      <c r="D162" s="83"/>
      <c r="E162" s="83"/>
      <c r="F162" s="83"/>
      <c r="G162" s="83"/>
      <c r="H162" s="83"/>
      <c r="I162" s="83"/>
      <c r="J162" s="83"/>
      <c r="K162" s="83"/>
      <c r="L162" s="83"/>
      <c r="M162" s="83"/>
      <c r="N162" s="83"/>
      <c r="O162" s="83"/>
      <c r="P162" s="83"/>
      <c r="Q162" s="83"/>
      <c r="R162" s="84"/>
    </row>
    <row r="163" spans="1:18" ht="33.75" x14ac:dyDescent="0.5">
      <c r="A163" s="48"/>
    </row>
    <row r="164" spans="1:18" x14ac:dyDescent="0.45">
      <c r="A164" s="87" t="s">
        <v>50</v>
      </c>
      <c r="B164" s="87"/>
      <c r="C164" s="87"/>
      <c r="D164" s="87"/>
      <c r="E164" s="87"/>
      <c r="F164" s="87"/>
      <c r="G164" s="87"/>
      <c r="H164" s="87"/>
      <c r="I164" s="87"/>
      <c r="J164" s="87"/>
      <c r="K164" s="87"/>
      <c r="L164" s="87"/>
      <c r="M164" s="87"/>
      <c r="N164" s="87"/>
      <c r="O164" s="87"/>
      <c r="P164" s="87"/>
      <c r="Q164" s="87"/>
      <c r="R164" s="87"/>
    </row>
    <row r="165" spans="1:18" x14ac:dyDescent="0.45">
      <c r="A165" s="88" t="s">
        <v>253</v>
      </c>
      <c r="B165" s="6"/>
      <c r="C165" s="6"/>
      <c r="D165" s="6"/>
      <c r="E165" s="90" t="s">
        <v>0</v>
      </c>
      <c r="F165" s="7"/>
      <c r="G165" s="7"/>
      <c r="H165" s="7"/>
      <c r="I165" s="7"/>
      <c r="J165" s="7"/>
      <c r="K165" s="7"/>
      <c r="L165" s="7"/>
      <c r="M165" s="7"/>
      <c r="N165" s="90" t="s">
        <v>1</v>
      </c>
      <c r="O165" s="7"/>
      <c r="P165" s="7"/>
      <c r="Q165" s="7"/>
      <c r="R165" s="90" t="s">
        <v>2</v>
      </c>
    </row>
    <row r="166" spans="1:18" x14ac:dyDescent="0.45">
      <c r="A166" s="88"/>
      <c r="B166" s="6"/>
      <c r="C166" s="6"/>
      <c r="D166" s="6"/>
      <c r="E166" s="90"/>
      <c r="F166" s="7"/>
      <c r="G166" s="7"/>
      <c r="H166" s="7"/>
      <c r="I166" s="7"/>
      <c r="J166" s="7"/>
      <c r="K166" s="7"/>
      <c r="L166" s="7"/>
      <c r="M166" s="7"/>
      <c r="N166" s="90"/>
      <c r="O166" s="7"/>
      <c r="P166" s="7"/>
      <c r="Q166" s="7"/>
      <c r="R166" s="90"/>
    </row>
    <row r="167" spans="1:18" x14ac:dyDescent="0.45">
      <c r="A167" s="89"/>
      <c r="B167" s="8" t="s">
        <v>273</v>
      </c>
      <c r="C167" s="9" t="s">
        <v>3</v>
      </c>
      <c r="D167" s="9" t="s">
        <v>4</v>
      </c>
      <c r="E167" s="91"/>
      <c r="F167" s="10" t="s">
        <v>5</v>
      </c>
      <c r="G167" s="11" t="s">
        <v>6</v>
      </c>
      <c r="H167" s="11" t="s">
        <v>7</v>
      </c>
      <c r="I167" s="11" t="s">
        <v>8</v>
      </c>
      <c r="J167" s="11" t="s">
        <v>9</v>
      </c>
      <c r="K167" s="12" t="s">
        <v>10</v>
      </c>
      <c r="L167" s="13" t="s">
        <v>11</v>
      </c>
      <c r="M167" s="12" t="s">
        <v>12</v>
      </c>
      <c r="N167" s="91"/>
      <c r="O167" s="10" t="s">
        <v>13</v>
      </c>
      <c r="P167" s="14" t="s">
        <v>14</v>
      </c>
      <c r="Q167" s="14" t="s">
        <v>15</v>
      </c>
      <c r="R167" s="91"/>
    </row>
    <row r="168" spans="1:18" x14ac:dyDescent="0.45">
      <c r="A168" s="15" t="s">
        <v>16</v>
      </c>
      <c r="B168" s="16"/>
      <c r="C168" s="17"/>
      <c r="D168" s="17"/>
      <c r="E168" s="18"/>
      <c r="F168" s="17"/>
      <c r="G168" s="16"/>
      <c r="H168" s="17"/>
      <c r="I168" s="17"/>
      <c r="J168" s="17"/>
      <c r="K168" s="17"/>
      <c r="L168" s="17"/>
      <c r="M168" s="17"/>
      <c r="N168" s="19"/>
      <c r="O168" s="16"/>
      <c r="P168" s="17"/>
      <c r="Q168" s="20"/>
      <c r="R168" s="20"/>
    </row>
    <row r="169" spans="1:18" x14ac:dyDescent="0.45">
      <c r="A169" s="21" t="s">
        <v>17</v>
      </c>
      <c r="B169" s="85">
        <f>0.418838126360575*($F$3/38.52)</f>
        <v>0.41883812636057499</v>
      </c>
      <c r="C169" s="85">
        <f>0.03381551388*($F$3/38.52)</f>
        <v>3.3815513880000002E-2</v>
      </c>
      <c r="D169" s="85">
        <v>7.9459999999999999E-3</v>
      </c>
      <c r="E169" s="92">
        <f>B169+C169+D169</f>
        <v>0.46059964024057498</v>
      </c>
      <c r="F169" s="78" t="s">
        <v>45</v>
      </c>
      <c r="G169" s="22">
        <v>0</v>
      </c>
      <c r="H169" s="85">
        <f>0.07436070288*($F$3/38.52)</f>
        <v>7.4360702880000004E-2</v>
      </c>
      <c r="I169" s="85">
        <v>1.186E-3</v>
      </c>
      <c r="J169" s="85">
        <v>3.4837E-2</v>
      </c>
      <c r="K169" s="78" t="s">
        <v>45</v>
      </c>
      <c r="L169" s="78" t="s">
        <v>45</v>
      </c>
      <c r="M169" s="78" t="s">
        <v>45</v>
      </c>
      <c r="N169" s="23">
        <f t="shared" ref="N169:N174" si="18">+G169+$H$10+$I$10+$J$10</f>
        <v>0.13444444219999999</v>
      </c>
      <c r="O169" s="85">
        <v>1.2695E-2</v>
      </c>
      <c r="P169" s="24">
        <v>0</v>
      </c>
      <c r="Q169" s="85">
        <v>7.2919999999999999E-3</v>
      </c>
      <c r="R169" s="25">
        <f t="shared" ref="R169:R174" si="19">+$O$10+P169+$Q$10</f>
        <v>3.6708999999999999E-2</v>
      </c>
    </row>
    <row r="170" spans="1:18" x14ac:dyDescent="0.45">
      <c r="A170" s="21" t="s">
        <v>18</v>
      </c>
      <c r="B170" s="85"/>
      <c r="C170" s="85"/>
      <c r="D170" s="85"/>
      <c r="E170" s="92"/>
      <c r="F170" s="85"/>
      <c r="G170" s="22">
        <v>7.2051999999999991E-2</v>
      </c>
      <c r="H170" s="85"/>
      <c r="I170" s="85"/>
      <c r="J170" s="85"/>
      <c r="K170" s="78"/>
      <c r="L170" s="78"/>
      <c r="M170" s="78"/>
      <c r="N170" s="23">
        <f t="shared" si="18"/>
        <v>0.20649644220000002</v>
      </c>
      <c r="O170" s="85"/>
      <c r="P170" s="24">
        <v>4.9599999999999998E-2</v>
      </c>
      <c r="Q170" s="85"/>
      <c r="R170" s="25">
        <f t="shared" si="19"/>
        <v>8.6308999999999997E-2</v>
      </c>
    </row>
    <row r="171" spans="1:18" x14ac:dyDescent="0.45">
      <c r="A171" s="21" t="s">
        <v>19</v>
      </c>
      <c r="B171" s="85"/>
      <c r="C171" s="85"/>
      <c r="D171" s="85"/>
      <c r="E171" s="92"/>
      <c r="F171" s="85"/>
      <c r="G171" s="22">
        <v>6.5948000000000007E-2</v>
      </c>
      <c r="H171" s="85"/>
      <c r="I171" s="85"/>
      <c r="J171" s="85"/>
      <c r="K171" s="78"/>
      <c r="L171" s="78"/>
      <c r="M171" s="78"/>
      <c r="N171" s="23">
        <f t="shared" si="18"/>
        <v>0.20039244220000002</v>
      </c>
      <c r="O171" s="85"/>
      <c r="P171" s="24">
        <v>2.93E-2</v>
      </c>
      <c r="Q171" s="85"/>
      <c r="R171" s="25">
        <f t="shared" si="19"/>
        <v>6.6008999999999998E-2</v>
      </c>
    </row>
    <row r="172" spans="1:18" x14ac:dyDescent="0.45">
      <c r="A172" s="21" t="s">
        <v>20</v>
      </c>
      <c r="B172" s="85"/>
      <c r="C172" s="85"/>
      <c r="D172" s="85"/>
      <c r="E172" s="92"/>
      <c r="F172" s="85"/>
      <c r="G172" s="22">
        <v>6.6224999999999992E-2</v>
      </c>
      <c r="H172" s="85"/>
      <c r="I172" s="85"/>
      <c r="J172" s="85"/>
      <c r="K172" s="78"/>
      <c r="L172" s="78"/>
      <c r="M172" s="78"/>
      <c r="N172" s="23">
        <f t="shared" si="18"/>
        <v>0.20066944219999999</v>
      </c>
      <c r="O172" s="85"/>
      <c r="P172" s="24">
        <v>2.3699999999999999E-2</v>
      </c>
      <c r="Q172" s="85"/>
      <c r="R172" s="25">
        <f t="shared" si="19"/>
        <v>6.0408999999999997E-2</v>
      </c>
    </row>
    <row r="173" spans="1:18" x14ac:dyDescent="0.45">
      <c r="A173" s="21" t="s">
        <v>21</v>
      </c>
      <c r="B173" s="85"/>
      <c r="C173" s="85"/>
      <c r="D173" s="85"/>
      <c r="E173" s="92"/>
      <c r="F173" s="85"/>
      <c r="G173" s="22">
        <v>4.9484E-2</v>
      </c>
      <c r="H173" s="85"/>
      <c r="I173" s="85"/>
      <c r="J173" s="85"/>
      <c r="K173" s="78"/>
      <c r="L173" s="78"/>
      <c r="M173" s="78"/>
      <c r="N173" s="23">
        <f t="shared" si="18"/>
        <v>0.18392844220000001</v>
      </c>
      <c r="O173" s="85"/>
      <c r="P173" s="24">
        <v>1.7000000000000001E-2</v>
      </c>
      <c r="Q173" s="85"/>
      <c r="R173" s="25">
        <f t="shared" si="19"/>
        <v>5.3709E-2</v>
      </c>
    </row>
    <row r="174" spans="1:18" x14ac:dyDescent="0.45">
      <c r="A174" s="21" t="s">
        <v>22</v>
      </c>
      <c r="B174" s="86"/>
      <c r="C174" s="86"/>
      <c r="D174" s="86"/>
      <c r="E174" s="93"/>
      <c r="F174" s="86"/>
      <c r="G174" s="22">
        <v>2.5066000000000001E-2</v>
      </c>
      <c r="H174" s="86"/>
      <c r="I174" s="86"/>
      <c r="J174" s="86"/>
      <c r="K174" s="79"/>
      <c r="L174" s="79"/>
      <c r="M174" s="79"/>
      <c r="N174" s="23">
        <f t="shared" si="18"/>
        <v>0.15951044219999999</v>
      </c>
      <c r="O174" s="86"/>
      <c r="P174" s="26">
        <v>7.1000000000000004E-3</v>
      </c>
      <c r="Q174" s="86"/>
      <c r="R174" s="25">
        <f t="shared" si="19"/>
        <v>4.3809000000000001E-2</v>
      </c>
    </row>
    <row r="175" spans="1:18" x14ac:dyDescent="0.45">
      <c r="A175" s="27" t="s">
        <v>23</v>
      </c>
      <c r="B175" s="28"/>
      <c r="C175" s="29"/>
      <c r="D175" s="28"/>
      <c r="E175" s="30"/>
      <c r="F175" s="31"/>
      <c r="G175" s="28"/>
      <c r="H175" s="32"/>
      <c r="I175" s="28"/>
      <c r="J175" s="28"/>
      <c r="K175" s="28"/>
      <c r="L175" s="28"/>
      <c r="M175" s="28"/>
      <c r="N175" s="30"/>
      <c r="O175" s="28"/>
      <c r="P175" s="32"/>
      <c r="Q175" s="33"/>
      <c r="R175" s="33"/>
    </row>
    <row r="176" spans="1:18" x14ac:dyDescent="0.45">
      <c r="A176" s="34" t="s">
        <v>49</v>
      </c>
      <c r="B176" s="78" t="s">
        <v>45</v>
      </c>
      <c r="C176" s="78" t="s">
        <v>45</v>
      </c>
      <c r="D176" s="76">
        <v>57.43</v>
      </c>
      <c r="E176" s="80">
        <f>SUM(B176:D178)</f>
        <v>57.43</v>
      </c>
      <c r="F176" s="35">
        <v>67.290000000000006</v>
      </c>
      <c r="G176" s="78" t="s">
        <v>45</v>
      </c>
      <c r="H176" s="78" t="s">
        <v>45</v>
      </c>
      <c r="I176" s="78" t="s">
        <v>45</v>
      </c>
      <c r="J176" s="78" t="s">
        <v>45</v>
      </c>
      <c r="K176" s="76">
        <v>-0.33</v>
      </c>
      <c r="L176" s="76">
        <v>0</v>
      </c>
      <c r="M176" s="76">
        <v>0</v>
      </c>
      <c r="N176" s="36">
        <f>+F176+$K$17+$L$17+$M$17</f>
        <v>66.930000000000007</v>
      </c>
      <c r="O176" s="78" t="s">
        <v>45</v>
      </c>
      <c r="P176" s="76">
        <v>-21.63</v>
      </c>
      <c r="Q176" s="78" t="s">
        <v>45</v>
      </c>
      <c r="R176" s="80">
        <f>SUM(O176:Q178)</f>
        <v>-21.63</v>
      </c>
    </row>
    <row r="177" spans="1:18" x14ac:dyDescent="0.45">
      <c r="A177" s="34" t="s">
        <v>24</v>
      </c>
      <c r="B177" s="85"/>
      <c r="C177" s="85"/>
      <c r="D177" s="76"/>
      <c r="E177" s="80"/>
      <c r="F177" s="35">
        <v>469.33</v>
      </c>
      <c r="G177" s="85"/>
      <c r="H177" s="85"/>
      <c r="I177" s="85"/>
      <c r="J177" s="85"/>
      <c r="K177" s="76"/>
      <c r="L177" s="76"/>
      <c r="M177" s="76"/>
      <c r="N177" s="36">
        <f>+F177+$K$17+$L$17+$M$17</f>
        <v>468.96999999999997</v>
      </c>
      <c r="O177" s="78"/>
      <c r="P177" s="76"/>
      <c r="Q177" s="78"/>
      <c r="R177" s="80"/>
    </row>
    <row r="178" spans="1:18" x14ac:dyDescent="0.45">
      <c r="A178" s="37" t="s">
        <v>25</v>
      </c>
      <c r="B178" s="86"/>
      <c r="C178" s="86"/>
      <c r="D178" s="77"/>
      <c r="E178" s="81"/>
      <c r="F178" s="38">
        <v>964.39</v>
      </c>
      <c r="G178" s="86"/>
      <c r="H178" s="86"/>
      <c r="I178" s="86"/>
      <c r="J178" s="86"/>
      <c r="K178" s="77"/>
      <c r="L178" s="77"/>
      <c r="M178" s="77"/>
      <c r="N178" s="39">
        <f>+F178+$K$17+$L$17+$M$17</f>
        <v>964.03</v>
      </c>
      <c r="O178" s="79"/>
      <c r="P178" s="77"/>
      <c r="Q178" s="79"/>
      <c r="R178" s="81"/>
    </row>
    <row r="179" spans="1:18" x14ac:dyDescent="0.45">
      <c r="A179" s="40" t="s">
        <v>26</v>
      </c>
      <c r="B179" s="82" t="s">
        <v>27</v>
      </c>
      <c r="C179" s="83"/>
      <c r="D179" s="83"/>
      <c r="E179" s="83"/>
      <c r="F179" s="83"/>
      <c r="G179" s="83"/>
      <c r="H179" s="83"/>
      <c r="I179" s="83"/>
      <c r="J179" s="83"/>
      <c r="K179" s="83"/>
      <c r="L179" s="83"/>
      <c r="M179" s="83"/>
      <c r="N179" s="83"/>
      <c r="O179" s="83"/>
      <c r="P179" s="83"/>
      <c r="Q179" s="83"/>
      <c r="R179" s="84"/>
    </row>
    <row r="180" spans="1:18" ht="33.75" x14ac:dyDescent="0.5">
      <c r="A180" s="48"/>
    </row>
    <row r="181" spans="1:18" x14ac:dyDescent="0.45">
      <c r="A181" s="87" t="s">
        <v>50</v>
      </c>
      <c r="B181" s="87"/>
      <c r="C181" s="87"/>
      <c r="D181" s="87"/>
      <c r="E181" s="87"/>
      <c r="F181" s="87"/>
      <c r="G181" s="87"/>
      <c r="H181" s="87"/>
      <c r="I181" s="87"/>
      <c r="J181" s="87"/>
      <c r="K181" s="87"/>
      <c r="L181" s="87"/>
      <c r="M181" s="87"/>
      <c r="N181" s="87"/>
      <c r="O181" s="87"/>
      <c r="P181" s="87"/>
      <c r="Q181" s="87"/>
      <c r="R181" s="87"/>
    </row>
    <row r="182" spans="1:18" x14ac:dyDescent="0.45">
      <c r="A182" s="88" t="s">
        <v>252</v>
      </c>
      <c r="B182" s="6"/>
      <c r="C182" s="6"/>
      <c r="D182" s="6"/>
      <c r="E182" s="90" t="s">
        <v>0</v>
      </c>
      <c r="F182" s="7"/>
      <c r="G182" s="7"/>
      <c r="H182" s="7"/>
      <c r="I182" s="7"/>
      <c r="J182" s="7"/>
      <c r="K182" s="7"/>
      <c r="L182" s="7"/>
      <c r="M182" s="7"/>
      <c r="N182" s="90" t="s">
        <v>1</v>
      </c>
      <c r="O182" s="7"/>
      <c r="P182" s="7"/>
      <c r="Q182" s="7"/>
      <c r="R182" s="90" t="s">
        <v>2</v>
      </c>
    </row>
    <row r="183" spans="1:18" x14ac:dyDescent="0.45">
      <c r="A183" s="88"/>
      <c r="B183" s="6"/>
      <c r="C183" s="6"/>
      <c r="D183" s="6"/>
      <c r="E183" s="90"/>
      <c r="F183" s="7"/>
      <c r="G183" s="7"/>
      <c r="H183" s="7"/>
      <c r="I183" s="7"/>
      <c r="J183" s="7"/>
      <c r="K183" s="7"/>
      <c r="L183" s="7"/>
      <c r="M183" s="7"/>
      <c r="N183" s="90"/>
      <c r="O183" s="7"/>
      <c r="P183" s="7"/>
      <c r="Q183" s="7"/>
      <c r="R183" s="90"/>
    </row>
    <row r="184" spans="1:18" x14ac:dyDescent="0.45">
      <c r="A184" s="89"/>
      <c r="B184" s="8" t="s">
        <v>273</v>
      </c>
      <c r="C184" s="9" t="s">
        <v>3</v>
      </c>
      <c r="D184" s="9" t="s">
        <v>4</v>
      </c>
      <c r="E184" s="91"/>
      <c r="F184" s="10" t="s">
        <v>5</v>
      </c>
      <c r="G184" s="11" t="s">
        <v>6</v>
      </c>
      <c r="H184" s="11" t="s">
        <v>7</v>
      </c>
      <c r="I184" s="11" t="s">
        <v>8</v>
      </c>
      <c r="J184" s="11" t="s">
        <v>9</v>
      </c>
      <c r="K184" s="12" t="s">
        <v>10</v>
      </c>
      <c r="L184" s="13" t="s">
        <v>11</v>
      </c>
      <c r="M184" s="12" t="s">
        <v>12</v>
      </c>
      <c r="N184" s="91"/>
      <c r="O184" s="10" t="s">
        <v>13</v>
      </c>
      <c r="P184" s="14" t="s">
        <v>14</v>
      </c>
      <c r="Q184" s="14" t="s">
        <v>15</v>
      </c>
      <c r="R184" s="91"/>
    </row>
    <row r="185" spans="1:18" x14ac:dyDescent="0.45">
      <c r="A185" s="15" t="s">
        <v>16</v>
      </c>
      <c r="B185" s="16"/>
      <c r="C185" s="17"/>
      <c r="D185" s="17"/>
      <c r="E185" s="18"/>
      <c r="F185" s="17"/>
      <c r="G185" s="16"/>
      <c r="H185" s="17"/>
      <c r="I185" s="17"/>
      <c r="J185" s="17"/>
      <c r="K185" s="17"/>
      <c r="L185" s="17"/>
      <c r="M185" s="17"/>
      <c r="N185" s="19"/>
      <c r="O185" s="16"/>
      <c r="P185" s="17"/>
      <c r="Q185" s="20"/>
      <c r="R185" s="20"/>
    </row>
    <row r="186" spans="1:18" x14ac:dyDescent="0.45">
      <c r="A186" s="21" t="s">
        <v>17</v>
      </c>
      <c r="B186" s="85">
        <f>0.403010322053971*($F$3/38.52)</f>
        <v>0.40301032205397103</v>
      </c>
      <c r="C186" s="85">
        <f>0.03381551388*($F$3/38.52)</f>
        <v>3.3815513880000002E-2</v>
      </c>
      <c r="D186" s="85">
        <v>7.9459999999999999E-3</v>
      </c>
      <c r="E186" s="92">
        <f>B186+C186+D186</f>
        <v>0.44477183593397102</v>
      </c>
      <c r="F186" s="78" t="s">
        <v>45</v>
      </c>
      <c r="G186" s="22">
        <v>0</v>
      </c>
      <c r="H186" s="85">
        <f>0.07436070288*($F$3/38.52)</f>
        <v>7.4360702880000004E-2</v>
      </c>
      <c r="I186" s="85">
        <v>1.186E-3</v>
      </c>
      <c r="J186" s="85">
        <v>3.4837E-2</v>
      </c>
      <c r="K186" s="78" t="s">
        <v>45</v>
      </c>
      <c r="L186" s="78" t="s">
        <v>45</v>
      </c>
      <c r="M186" s="78" t="s">
        <v>45</v>
      </c>
      <c r="N186" s="23">
        <f t="shared" ref="N186:N191" si="20">+G186+$H$10+$I$10+$J$10</f>
        <v>0.13444444219999999</v>
      </c>
      <c r="O186" s="85">
        <v>1.2695E-2</v>
      </c>
      <c r="P186" s="24">
        <v>0</v>
      </c>
      <c r="Q186" s="85">
        <v>7.2919999999999999E-3</v>
      </c>
      <c r="R186" s="25">
        <f t="shared" ref="R186:R191" si="21">+$O$10+P186+$Q$10</f>
        <v>3.6708999999999999E-2</v>
      </c>
    </row>
    <row r="187" spans="1:18" x14ac:dyDescent="0.45">
      <c r="A187" s="21" t="s">
        <v>18</v>
      </c>
      <c r="B187" s="85"/>
      <c r="C187" s="85"/>
      <c r="D187" s="85"/>
      <c r="E187" s="92"/>
      <c r="F187" s="85"/>
      <c r="G187" s="22">
        <v>7.2051999999999991E-2</v>
      </c>
      <c r="H187" s="85"/>
      <c r="I187" s="85"/>
      <c r="J187" s="85"/>
      <c r="K187" s="78"/>
      <c r="L187" s="78"/>
      <c r="M187" s="78"/>
      <c r="N187" s="23">
        <f t="shared" si="20"/>
        <v>0.20649644220000002</v>
      </c>
      <c r="O187" s="85"/>
      <c r="P187" s="24">
        <v>4.9599999999999998E-2</v>
      </c>
      <c r="Q187" s="85"/>
      <c r="R187" s="25">
        <f t="shared" si="21"/>
        <v>8.6308999999999997E-2</v>
      </c>
    </row>
    <row r="188" spans="1:18" x14ac:dyDescent="0.45">
      <c r="A188" s="21" t="s">
        <v>19</v>
      </c>
      <c r="B188" s="85"/>
      <c r="C188" s="85"/>
      <c r="D188" s="85"/>
      <c r="E188" s="92"/>
      <c r="F188" s="85"/>
      <c r="G188" s="22">
        <v>6.5948000000000007E-2</v>
      </c>
      <c r="H188" s="85"/>
      <c r="I188" s="85"/>
      <c r="J188" s="85"/>
      <c r="K188" s="78"/>
      <c r="L188" s="78"/>
      <c r="M188" s="78"/>
      <c r="N188" s="23">
        <f t="shared" si="20"/>
        <v>0.20039244220000002</v>
      </c>
      <c r="O188" s="85"/>
      <c r="P188" s="24">
        <v>2.93E-2</v>
      </c>
      <c r="Q188" s="85"/>
      <c r="R188" s="25">
        <f t="shared" si="21"/>
        <v>6.6008999999999998E-2</v>
      </c>
    </row>
    <row r="189" spans="1:18" x14ac:dyDescent="0.45">
      <c r="A189" s="21" t="s">
        <v>20</v>
      </c>
      <c r="B189" s="85"/>
      <c r="C189" s="85"/>
      <c r="D189" s="85"/>
      <c r="E189" s="92"/>
      <c r="F189" s="85"/>
      <c r="G189" s="22">
        <v>6.6224999999999992E-2</v>
      </c>
      <c r="H189" s="85"/>
      <c r="I189" s="85"/>
      <c r="J189" s="85"/>
      <c r="K189" s="78"/>
      <c r="L189" s="78"/>
      <c r="M189" s="78"/>
      <c r="N189" s="23">
        <f t="shared" si="20"/>
        <v>0.20066944219999999</v>
      </c>
      <c r="O189" s="85"/>
      <c r="P189" s="24">
        <v>2.3699999999999999E-2</v>
      </c>
      <c r="Q189" s="85"/>
      <c r="R189" s="25">
        <f t="shared" si="21"/>
        <v>6.0408999999999997E-2</v>
      </c>
    </row>
    <row r="190" spans="1:18" x14ac:dyDescent="0.45">
      <c r="A190" s="21" t="s">
        <v>21</v>
      </c>
      <c r="B190" s="85"/>
      <c r="C190" s="85"/>
      <c r="D190" s="85"/>
      <c r="E190" s="92"/>
      <c r="F190" s="85"/>
      <c r="G190" s="22">
        <v>4.9484E-2</v>
      </c>
      <c r="H190" s="85"/>
      <c r="I190" s="85"/>
      <c r="J190" s="85"/>
      <c r="K190" s="78"/>
      <c r="L190" s="78"/>
      <c r="M190" s="78"/>
      <c r="N190" s="23">
        <f t="shared" si="20"/>
        <v>0.18392844220000001</v>
      </c>
      <c r="O190" s="85"/>
      <c r="P190" s="24">
        <v>1.7000000000000001E-2</v>
      </c>
      <c r="Q190" s="85"/>
      <c r="R190" s="25">
        <f t="shared" si="21"/>
        <v>5.3709E-2</v>
      </c>
    </row>
    <row r="191" spans="1:18" x14ac:dyDescent="0.45">
      <c r="A191" s="21" t="s">
        <v>22</v>
      </c>
      <c r="B191" s="86"/>
      <c r="C191" s="86"/>
      <c r="D191" s="86"/>
      <c r="E191" s="93"/>
      <c r="F191" s="86"/>
      <c r="G191" s="22">
        <v>2.5066000000000001E-2</v>
      </c>
      <c r="H191" s="86"/>
      <c r="I191" s="86"/>
      <c r="J191" s="86"/>
      <c r="K191" s="79"/>
      <c r="L191" s="79"/>
      <c r="M191" s="79"/>
      <c r="N191" s="23">
        <f t="shared" si="20"/>
        <v>0.15951044219999999</v>
      </c>
      <c r="O191" s="86"/>
      <c r="P191" s="26">
        <v>7.1000000000000004E-3</v>
      </c>
      <c r="Q191" s="86"/>
      <c r="R191" s="25">
        <f t="shared" si="21"/>
        <v>4.3809000000000001E-2</v>
      </c>
    </row>
    <row r="192" spans="1:18" x14ac:dyDescent="0.45">
      <c r="A192" s="27" t="s">
        <v>23</v>
      </c>
      <c r="B192" s="28"/>
      <c r="C192" s="29"/>
      <c r="D192" s="28"/>
      <c r="E192" s="30"/>
      <c r="F192" s="31"/>
      <c r="G192" s="28"/>
      <c r="H192" s="32"/>
      <c r="I192" s="28"/>
      <c r="J192" s="28"/>
      <c r="K192" s="28"/>
      <c r="L192" s="28"/>
      <c r="M192" s="28"/>
      <c r="N192" s="30"/>
      <c r="O192" s="28"/>
      <c r="P192" s="32"/>
      <c r="Q192" s="33"/>
      <c r="R192" s="33"/>
    </row>
    <row r="193" spans="1:18" x14ac:dyDescent="0.45">
      <c r="A193" s="34" t="s">
        <v>49</v>
      </c>
      <c r="B193" s="78" t="s">
        <v>45</v>
      </c>
      <c r="C193" s="78" t="s">
        <v>45</v>
      </c>
      <c r="D193" s="76">
        <v>57.43</v>
      </c>
      <c r="E193" s="80">
        <f>SUM(B193:D195)</f>
        <v>57.43</v>
      </c>
      <c r="F193" s="35">
        <v>67.290000000000006</v>
      </c>
      <c r="G193" s="78" t="s">
        <v>45</v>
      </c>
      <c r="H193" s="78" t="s">
        <v>45</v>
      </c>
      <c r="I193" s="78" t="s">
        <v>45</v>
      </c>
      <c r="J193" s="78" t="s">
        <v>45</v>
      </c>
      <c r="K193" s="76">
        <v>-0.33</v>
      </c>
      <c r="L193" s="76">
        <v>0</v>
      </c>
      <c r="M193" s="76">
        <v>0</v>
      </c>
      <c r="N193" s="36">
        <f>+F193+$K$17+$L$17+$M$17</f>
        <v>66.930000000000007</v>
      </c>
      <c r="O193" s="78" t="s">
        <v>45</v>
      </c>
      <c r="P193" s="76">
        <v>-21.63</v>
      </c>
      <c r="Q193" s="78" t="s">
        <v>45</v>
      </c>
      <c r="R193" s="80">
        <f>SUM(O193:Q195)</f>
        <v>-21.63</v>
      </c>
    </row>
    <row r="194" spans="1:18" x14ac:dyDescent="0.45">
      <c r="A194" s="34" t="s">
        <v>24</v>
      </c>
      <c r="B194" s="85"/>
      <c r="C194" s="85"/>
      <c r="D194" s="76"/>
      <c r="E194" s="80"/>
      <c r="F194" s="35">
        <v>469.33</v>
      </c>
      <c r="G194" s="85"/>
      <c r="H194" s="85"/>
      <c r="I194" s="85"/>
      <c r="J194" s="85"/>
      <c r="K194" s="76"/>
      <c r="L194" s="76"/>
      <c r="M194" s="76"/>
      <c r="N194" s="36">
        <f>+F194+$K$17+$L$17+$M$17</f>
        <v>468.96999999999997</v>
      </c>
      <c r="O194" s="78"/>
      <c r="P194" s="76"/>
      <c r="Q194" s="78"/>
      <c r="R194" s="80"/>
    </row>
    <row r="195" spans="1:18" x14ac:dyDescent="0.45">
      <c r="A195" s="37" t="s">
        <v>25</v>
      </c>
      <c r="B195" s="86"/>
      <c r="C195" s="86"/>
      <c r="D195" s="77"/>
      <c r="E195" s="81"/>
      <c r="F195" s="38">
        <v>964.39</v>
      </c>
      <c r="G195" s="86"/>
      <c r="H195" s="86"/>
      <c r="I195" s="86"/>
      <c r="J195" s="86"/>
      <c r="K195" s="77"/>
      <c r="L195" s="77"/>
      <c r="M195" s="77"/>
      <c r="N195" s="39">
        <f>+F195+$K$17+$L$17+$M$17</f>
        <v>964.03</v>
      </c>
      <c r="O195" s="79"/>
      <c r="P195" s="77"/>
      <c r="Q195" s="79"/>
      <c r="R195" s="81"/>
    </row>
    <row r="196" spans="1:18" x14ac:dyDescent="0.45">
      <c r="A196" s="40" t="s">
        <v>26</v>
      </c>
      <c r="B196" s="82" t="s">
        <v>27</v>
      </c>
      <c r="C196" s="83"/>
      <c r="D196" s="83"/>
      <c r="E196" s="83"/>
      <c r="F196" s="83"/>
      <c r="G196" s="83"/>
      <c r="H196" s="83"/>
      <c r="I196" s="83"/>
      <c r="J196" s="83"/>
      <c r="K196" s="83"/>
      <c r="L196" s="83"/>
      <c r="M196" s="83"/>
      <c r="N196" s="83"/>
      <c r="O196" s="83"/>
      <c r="P196" s="83"/>
      <c r="Q196" s="83"/>
      <c r="R196" s="84"/>
    </row>
    <row r="197" spans="1:18" ht="33.75" x14ac:dyDescent="0.5">
      <c r="A197" s="48"/>
    </row>
    <row r="198" spans="1:18" x14ac:dyDescent="0.45">
      <c r="A198" s="87" t="s">
        <v>50</v>
      </c>
      <c r="B198" s="87"/>
      <c r="C198" s="87"/>
      <c r="D198" s="87"/>
      <c r="E198" s="87"/>
      <c r="F198" s="87"/>
      <c r="G198" s="87"/>
      <c r="H198" s="87"/>
      <c r="I198" s="87"/>
      <c r="J198" s="87"/>
      <c r="K198" s="87"/>
      <c r="L198" s="87"/>
      <c r="M198" s="87"/>
      <c r="N198" s="87"/>
      <c r="O198" s="87"/>
      <c r="P198" s="87"/>
      <c r="Q198" s="87"/>
      <c r="R198" s="87"/>
    </row>
    <row r="199" spans="1:18" x14ac:dyDescent="0.45">
      <c r="A199" s="88" t="s">
        <v>251</v>
      </c>
      <c r="B199" s="6"/>
      <c r="C199" s="6"/>
      <c r="D199" s="6"/>
      <c r="E199" s="90" t="s">
        <v>0</v>
      </c>
      <c r="F199" s="7"/>
      <c r="G199" s="7"/>
      <c r="H199" s="7"/>
      <c r="I199" s="7"/>
      <c r="J199" s="7"/>
      <c r="K199" s="7"/>
      <c r="L199" s="7"/>
      <c r="M199" s="7"/>
      <c r="N199" s="90" t="s">
        <v>1</v>
      </c>
      <c r="O199" s="7"/>
      <c r="P199" s="7"/>
      <c r="Q199" s="7"/>
      <c r="R199" s="90" t="s">
        <v>2</v>
      </c>
    </row>
    <row r="200" spans="1:18" x14ac:dyDescent="0.45">
      <c r="A200" s="88"/>
      <c r="B200" s="6"/>
      <c r="C200" s="6"/>
      <c r="D200" s="6"/>
      <c r="E200" s="90"/>
      <c r="F200" s="7"/>
      <c r="G200" s="7"/>
      <c r="H200" s="7"/>
      <c r="I200" s="7"/>
      <c r="J200" s="7"/>
      <c r="K200" s="7"/>
      <c r="L200" s="7"/>
      <c r="M200" s="7"/>
      <c r="N200" s="90"/>
      <c r="O200" s="7"/>
      <c r="P200" s="7"/>
      <c r="Q200" s="7"/>
      <c r="R200" s="90"/>
    </row>
    <row r="201" spans="1:18" x14ac:dyDescent="0.45">
      <c r="A201" s="89"/>
      <c r="B201" s="8" t="s">
        <v>273</v>
      </c>
      <c r="C201" s="9" t="s">
        <v>3</v>
      </c>
      <c r="D201" s="9" t="s">
        <v>4</v>
      </c>
      <c r="E201" s="91"/>
      <c r="F201" s="10" t="s">
        <v>5</v>
      </c>
      <c r="G201" s="11" t="s">
        <v>6</v>
      </c>
      <c r="H201" s="11" t="s">
        <v>7</v>
      </c>
      <c r="I201" s="11" t="s">
        <v>8</v>
      </c>
      <c r="J201" s="11" t="s">
        <v>9</v>
      </c>
      <c r="K201" s="12" t="s">
        <v>10</v>
      </c>
      <c r="L201" s="13" t="s">
        <v>11</v>
      </c>
      <c r="M201" s="12" t="s">
        <v>12</v>
      </c>
      <c r="N201" s="91"/>
      <c r="O201" s="10" t="s">
        <v>13</v>
      </c>
      <c r="P201" s="14" t="s">
        <v>14</v>
      </c>
      <c r="Q201" s="14" t="s">
        <v>15</v>
      </c>
      <c r="R201" s="91"/>
    </row>
    <row r="202" spans="1:18" x14ac:dyDescent="0.45">
      <c r="A202" s="15" t="s">
        <v>16</v>
      </c>
      <c r="B202" s="16"/>
      <c r="C202" s="17"/>
      <c r="D202" s="17"/>
      <c r="E202" s="18"/>
      <c r="F202" s="17"/>
      <c r="G202" s="16"/>
      <c r="H202" s="17"/>
      <c r="I202" s="17"/>
      <c r="J202" s="17"/>
      <c r="K202" s="17"/>
      <c r="L202" s="17"/>
      <c r="M202" s="17"/>
      <c r="N202" s="19"/>
      <c r="O202" s="16"/>
      <c r="P202" s="17"/>
      <c r="Q202" s="20"/>
      <c r="R202" s="20"/>
    </row>
    <row r="203" spans="1:18" x14ac:dyDescent="0.45">
      <c r="A203" s="21" t="s">
        <v>17</v>
      </c>
      <c r="B203" s="85">
        <f>0.402364579251607*($F$3/38.52)</f>
        <v>0.40236457925160701</v>
      </c>
      <c r="C203" s="85">
        <f>0.03381551388*($F$3/38.52)</f>
        <v>3.3815513880000002E-2</v>
      </c>
      <c r="D203" s="85">
        <v>7.9459999999999999E-3</v>
      </c>
      <c r="E203" s="92">
        <f>B203+C203+D203</f>
        <v>0.444126093131607</v>
      </c>
      <c r="F203" s="78" t="s">
        <v>45</v>
      </c>
      <c r="G203" s="22">
        <v>0</v>
      </c>
      <c r="H203" s="85">
        <f>0.07436070288*($F$3/38.52)</f>
        <v>7.4360702880000004E-2</v>
      </c>
      <c r="I203" s="85">
        <v>1.186E-3</v>
      </c>
      <c r="J203" s="85">
        <v>3.4837E-2</v>
      </c>
      <c r="K203" s="78" t="s">
        <v>45</v>
      </c>
      <c r="L203" s="78" t="s">
        <v>45</v>
      </c>
      <c r="M203" s="78" t="s">
        <v>45</v>
      </c>
      <c r="N203" s="23">
        <f t="shared" ref="N203:N208" si="22">+G203+$H$10+$I$10+$J$10</f>
        <v>0.13444444219999999</v>
      </c>
      <c r="O203" s="85">
        <v>1.2695E-2</v>
      </c>
      <c r="P203" s="24">
        <v>0</v>
      </c>
      <c r="Q203" s="85">
        <v>7.2919999999999999E-3</v>
      </c>
      <c r="R203" s="25">
        <f t="shared" ref="R203:R208" si="23">+$O$10+P203+$Q$10</f>
        <v>3.6708999999999999E-2</v>
      </c>
    </row>
    <row r="204" spans="1:18" x14ac:dyDescent="0.45">
      <c r="A204" s="21" t="s">
        <v>18</v>
      </c>
      <c r="B204" s="85"/>
      <c r="C204" s="85"/>
      <c r="D204" s="85"/>
      <c r="E204" s="92"/>
      <c r="F204" s="85"/>
      <c r="G204" s="22">
        <v>7.2051999999999991E-2</v>
      </c>
      <c r="H204" s="85"/>
      <c r="I204" s="85"/>
      <c r="J204" s="85"/>
      <c r="K204" s="78"/>
      <c r="L204" s="78"/>
      <c r="M204" s="78"/>
      <c r="N204" s="23">
        <f t="shared" si="22"/>
        <v>0.20649644220000002</v>
      </c>
      <c r="O204" s="85"/>
      <c r="P204" s="24">
        <v>4.9599999999999998E-2</v>
      </c>
      <c r="Q204" s="85"/>
      <c r="R204" s="25">
        <f t="shared" si="23"/>
        <v>8.6308999999999997E-2</v>
      </c>
    </row>
    <row r="205" spans="1:18" x14ac:dyDescent="0.45">
      <c r="A205" s="21" t="s">
        <v>19</v>
      </c>
      <c r="B205" s="85"/>
      <c r="C205" s="85"/>
      <c r="D205" s="85"/>
      <c r="E205" s="92"/>
      <c r="F205" s="85"/>
      <c r="G205" s="22">
        <v>6.5948000000000007E-2</v>
      </c>
      <c r="H205" s="85"/>
      <c r="I205" s="85"/>
      <c r="J205" s="85"/>
      <c r="K205" s="78"/>
      <c r="L205" s="78"/>
      <c r="M205" s="78"/>
      <c r="N205" s="23">
        <f t="shared" si="22"/>
        <v>0.20039244220000002</v>
      </c>
      <c r="O205" s="85"/>
      <c r="P205" s="24">
        <v>2.93E-2</v>
      </c>
      <c r="Q205" s="85"/>
      <c r="R205" s="25">
        <f t="shared" si="23"/>
        <v>6.6008999999999998E-2</v>
      </c>
    </row>
    <row r="206" spans="1:18" x14ac:dyDescent="0.45">
      <c r="A206" s="21" t="s">
        <v>20</v>
      </c>
      <c r="B206" s="85"/>
      <c r="C206" s="85"/>
      <c r="D206" s="85"/>
      <c r="E206" s="92"/>
      <c r="F206" s="85"/>
      <c r="G206" s="22">
        <v>6.6224999999999992E-2</v>
      </c>
      <c r="H206" s="85"/>
      <c r="I206" s="85"/>
      <c r="J206" s="85"/>
      <c r="K206" s="78"/>
      <c r="L206" s="78"/>
      <c r="M206" s="78"/>
      <c r="N206" s="23">
        <f t="shared" si="22"/>
        <v>0.20066944219999999</v>
      </c>
      <c r="O206" s="85"/>
      <c r="P206" s="24">
        <v>2.3699999999999999E-2</v>
      </c>
      <c r="Q206" s="85"/>
      <c r="R206" s="25">
        <f t="shared" si="23"/>
        <v>6.0408999999999997E-2</v>
      </c>
    </row>
    <row r="207" spans="1:18" x14ac:dyDescent="0.45">
      <c r="A207" s="21" t="s">
        <v>21</v>
      </c>
      <c r="B207" s="85"/>
      <c r="C207" s="85"/>
      <c r="D207" s="85"/>
      <c r="E207" s="92"/>
      <c r="F207" s="85"/>
      <c r="G207" s="22">
        <v>4.9484E-2</v>
      </c>
      <c r="H207" s="85"/>
      <c r="I207" s="85"/>
      <c r="J207" s="85"/>
      <c r="K207" s="78"/>
      <c r="L207" s="78"/>
      <c r="M207" s="78"/>
      <c r="N207" s="23">
        <f t="shared" si="22"/>
        <v>0.18392844220000001</v>
      </c>
      <c r="O207" s="85"/>
      <c r="P207" s="24">
        <v>1.7000000000000001E-2</v>
      </c>
      <c r="Q207" s="85"/>
      <c r="R207" s="25">
        <f t="shared" si="23"/>
        <v>5.3709E-2</v>
      </c>
    </row>
    <row r="208" spans="1:18" x14ac:dyDescent="0.45">
      <c r="A208" s="21" t="s">
        <v>22</v>
      </c>
      <c r="B208" s="86"/>
      <c r="C208" s="86"/>
      <c r="D208" s="86"/>
      <c r="E208" s="93"/>
      <c r="F208" s="86"/>
      <c r="G208" s="22">
        <v>2.5066000000000001E-2</v>
      </c>
      <c r="H208" s="86"/>
      <c r="I208" s="86"/>
      <c r="J208" s="86"/>
      <c r="K208" s="79"/>
      <c r="L208" s="79"/>
      <c r="M208" s="79"/>
      <c r="N208" s="23">
        <f t="shared" si="22"/>
        <v>0.15951044219999999</v>
      </c>
      <c r="O208" s="86"/>
      <c r="P208" s="26">
        <v>7.1000000000000004E-3</v>
      </c>
      <c r="Q208" s="86"/>
      <c r="R208" s="25">
        <f t="shared" si="23"/>
        <v>4.3809000000000001E-2</v>
      </c>
    </row>
    <row r="209" spans="1:18" x14ac:dyDescent="0.45">
      <c r="A209" s="27" t="s">
        <v>23</v>
      </c>
      <c r="B209" s="28"/>
      <c r="C209" s="29"/>
      <c r="D209" s="28"/>
      <c r="E209" s="30"/>
      <c r="F209" s="31"/>
      <c r="G209" s="28"/>
      <c r="H209" s="32"/>
      <c r="I209" s="28"/>
      <c r="J209" s="28"/>
      <c r="K209" s="28"/>
      <c r="L209" s="28"/>
      <c r="M209" s="28"/>
      <c r="N209" s="30"/>
      <c r="O209" s="28"/>
      <c r="P209" s="32"/>
      <c r="Q209" s="33"/>
      <c r="R209" s="33"/>
    </row>
    <row r="210" spans="1:18" x14ac:dyDescent="0.45">
      <c r="A210" s="34" t="s">
        <v>49</v>
      </c>
      <c r="B210" s="78" t="s">
        <v>45</v>
      </c>
      <c r="C210" s="78" t="s">
        <v>45</v>
      </c>
      <c r="D210" s="76">
        <v>57.43</v>
      </c>
      <c r="E210" s="80">
        <f>SUM(B210:D212)</f>
        <v>57.43</v>
      </c>
      <c r="F210" s="35">
        <v>67.290000000000006</v>
      </c>
      <c r="G210" s="78" t="s">
        <v>45</v>
      </c>
      <c r="H210" s="78" t="s">
        <v>45</v>
      </c>
      <c r="I210" s="78" t="s">
        <v>45</v>
      </c>
      <c r="J210" s="78" t="s">
        <v>45</v>
      </c>
      <c r="K210" s="76">
        <v>-0.33</v>
      </c>
      <c r="L210" s="76">
        <v>0</v>
      </c>
      <c r="M210" s="76">
        <v>0</v>
      </c>
      <c r="N210" s="36">
        <f>+F210+$K$17+$L$17+$M$17</f>
        <v>66.930000000000007</v>
      </c>
      <c r="O210" s="78" t="s">
        <v>45</v>
      </c>
      <c r="P210" s="76">
        <v>-21.63</v>
      </c>
      <c r="Q210" s="78" t="s">
        <v>45</v>
      </c>
      <c r="R210" s="80">
        <f>SUM(O210:Q212)</f>
        <v>-21.63</v>
      </c>
    </row>
    <row r="211" spans="1:18" x14ac:dyDescent="0.45">
      <c r="A211" s="34" t="s">
        <v>24</v>
      </c>
      <c r="B211" s="85"/>
      <c r="C211" s="85"/>
      <c r="D211" s="76"/>
      <c r="E211" s="80"/>
      <c r="F211" s="35">
        <v>469.33</v>
      </c>
      <c r="G211" s="85"/>
      <c r="H211" s="85"/>
      <c r="I211" s="85"/>
      <c r="J211" s="85"/>
      <c r="K211" s="76"/>
      <c r="L211" s="76"/>
      <c r="M211" s="76"/>
      <c r="N211" s="36">
        <f>+F211+$K$17+$L$17+$M$17</f>
        <v>468.96999999999997</v>
      </c>
      <c r="O211" s="78"/>
      <c r="P211" s="76"/>
      <c r="Q211" s="78"/>
      <c r="R211" s="80"/>
    </row>
    <row r="212" spans="1:18" x14ac:dyDescent="0.45">
      <c r="A212" s="37" t="s">
        <v>25</v>
      </c>
      <c r="B212" s="86"/>
      <c r="C212" s="86"/>
      <c r="D212" s="77"/>
      <c r="E212" s="81"/>
      <c r="F212" s="38">
        <v>964.39</v>
      </c>
      <c r="G212" s="86"/>
      <c r="H212" s="86"/>
      <c r="I212" s="86"/>
      <c r="J212" s="86"/>
      <c r="K212" s="77"/>
      <c r="L212" s="77"/>
      <c r="M212" s="77"/>
      <c r="N212" s="39">
        <f>+F212+$K$17+$L$17+$M$17</f>
        <v>964.03</v>
      </c>
      <c r="O212" s="79"/>
      <c r="P212" s="77"/>
      <c r="Q212" s="79"/>
      <c r="R212" s="81"/>
    </row>
    <row r="213" spans="1:18" x14ac:dyDescent="0.45">
      <c r="A213" s="40" t="s">
        <v>26</v>
      </c>
      <c r="B213" s="82" t="s">
        <v>27</v>
      </c>
      <c r="C213" s="83"/>
      <c r="D213" s="83"/>
      <c r="E213" s="83"/>
      <c r="F213" s="83"/>
      <c r="G213" s="83"/>
      <c r="H213" s="83"/>
      <c r="I213" s="83"/>
      <c r="J213" s="83"/>
      <c r="K213" s="83"/>
      <c r="L213" s="83"/>
      <c r="M213" s="83"/>
      <c r="N213" s="83"/>
      <c r="O213" s="83"/>
      <c r="P213" s="83"/>
      <c r="Q213" s="83"/>
      <c r="R213" s="84"/>
    </row>
    <row r="214" spans="1:18" ht="33.75" x14ac:dyDescent="0.5">
      <c r="A214" s="48"/>
    </row>
    <row r="215" spans="1:18" x14ac:dyDescent="0.45">
      <c r="A215" s="87" t="s">
        <v>50</v>
      </c>
      <c r="B215" s="87"/>
      <c r="C215" s="87"/>
      <c r="D215" s="87"/>
      <c r="E215" s="87"/>
      <c r="F215" s="87"/>
      <c r="G215" s="87"/>
      <c r="H215" s="87"/>
      <c r="I215" s="87"/>
      <c r="J215" s="87"/>
      <c r="K215" s="87"/>
      <c r="L215" s="87"/>
      <c r="M215" s="87"/>
      <c r="N215" s="87"/>
      <c r="O215" s="87"/>
      <c r="P215" s="87"/>
      <c r="Q215" s="87"/>
      <c r="R215" s="87"/>
    </row>
    <row r="216" spans="1:18" x14ac:dyDescent="0.45">
      <c r="A216" s="88" t="s">
        <v>250</v>
      </c>
      <c r="B216" s="6"/>
      <c r="C216" s="6"/>
      <c r="D216" s="6"/>
      <c r="E216" s="90" t="s">
        <v>0</v>
      </c>
      <c r="F216" s="7"/>
      <c r="G216" s="7"/>
      <c r="H216" s="7"/>
      <c r="I216" s="7"/>
      <c r="J216" s="7"/>
      <c r="K216" s="7"/>
      <c r="L216" s="7"/>
      <c r="M216" s="7"/>
      <c r="N216" s="90" t="s">
        <v>1</v>
      </c>
      <c r="O216" s="7"/>
      <c r="P216" s="7"/>
      <c r="Q216" s="7"/>
      <c r="R216" s="90" t="s">
        <v>2</v>
      </c>
    </row>
    <row r="217" spans="1:18" x14ac:dyDescent="0.45">
      <c r="A217" s="88"/>
      <c r="B217" s="6"/>
      <c r="C217" s="6"/>
      <c r="D217" s="6"/>
      <c r="E217" s="90"/>
      <c r="F217" s="7"/>
      <c r="G217" s="7"/>
      <c r="H217" s="7"/>
      <c r="I217" s="7"/>
      <c r="J217" s="7"/>
      <c r="K217" s="7"/>
      <c r="L217" s="7"/>
      <c r="M217" s="7"/>
      <c r="N217" s="90"/>
      <c r="O217" s="7"/>
      <c r="P217" s="7"/>
      <c r="Q217" s="7"/>
      <c r="R217" s="90"/>
    </row>
    <row r="218" spans="1:18" x14ac:dyDescent="0.45">
      <c r="A218" s="89"/>
      <c r="B218" s="8" t="s">
        <v>273</v>
      </c>
      <c r="C218" s="9" t="s">
        <v>3</v>
      </c>
      <c r="D218" s="9" t="s">
        <v>4</v>
      </c>
      <c r="E218" s="91"/>
      <c r="F218" s="10" t="s">
        <v>5</v>
      </c>
      <c r="G218" s="11" t="s">
        <v>6</v>
      </c>
      <c r="H218" s="11" t="s">
        <v>7</v>
      </c>
      <c r="I218" s="11" t="s">
        <v>8</v>
      </c>
      <c r="J218" s="11" t="s">
        <v>9</v>
      </c>
      <c r="K218" s="12" t="s">
        <v>10</v>
      </c>
      <c r="L218" s="13" t="s">
        <v>11</v>
      </c>
      <c r="M218" s="12" t="s">
        <v>12</v>
      </c>
      <c r="N218" s="91"/>
      <c r="O218" s="10" t="s">
        <v>13</v>
      </c>
      <c r="P218" s="14" t="s">
        <v>14</v>
      </c>
      <c r="Q218" s="14" t="s">
        <v>15</v>
      </c>
      <c r="R218" s="91"/>
    </row>
    <row r="219" spans="1:18" x14ac:dyDescent="0.45">
      <c r="A219" s="15" t="s">
        <v>16</v>
      </c>
      <c r="B219" s="16"/>
      <c r="C219" s="17"/>
      <c r="D219" s="17"/>
      <c r="E219" s="18"/>
      <c r="F219" s="17"/>
      <c r="G219" s="16"/>
      <c r="H219" s="17"/>
      <c r="I219" s="17"/>
      <c r="J219" s="17"/>
      <c r="K219" s="17"/>
      <c r="L219" s="17"/>
      <c r="M219" s="17"/>
      <c r="N219" s="19"/>
      <c r="O219" s="16"/>
      <c r="P219" s="17"/>
      <c r="Q219" s="20"/>
      <c r="R219" s="20"/>
    </row>
    <row r="220" spans="1:18" x14ac:dyDescent="0.45">
      <c r="A220" s="21" t="s">
        <v>17</v>
      </c>
      <c r="B220" s="85">
        <f>0.455069275246897*($F$3/38.52)</f>
        <v>0.455069275246897</v>
      </c>
      <c r="C220" s="85">
        <f>0.02903302476*($F$3/38.52)</f>
        <v>2.9033024760000001E-2</v>
      </c>
      <c r="D220" s="85">
        <v>7.9459999999999999E-3</v>
      </c>
      <c r="E220" s="92">
        <f>B220+C220+D220</f>
        <v>0.49204830000689703</v>
      </c>
      <c r="F220" s="78" t="s">
        <v>45</v>
      </c>
      <c r="G220" s="22">
        <v>0</v>
      </c>
      <c r="H220" s="85">
        <f>0.1103389992*($F$3/38.52)</f>
        <v>0.1103389992</v>
      </c>
      <c r="I220" s="85">
        <v>1.186E-3</v>
      </c>
      <c r="J220" s="85">
        <v>3.4837E-2</v>
      </c>
      <c r="K220" s="78" t="s">
        <v>45</v>
      </c>
      <c r="L220" s="78" t="s">
        <v>45</v>
      </c>
      <c r="M220" s="78" t="s">
        <v>45</v>
      </c>
      <c r="N220" s="23">
        <f t="shared" ref="N220:N225" si="24">+G220+$H$10+$I$10+$J$10</f>
        <v>0.13444444219999999</v>
      </c>
      <c r="O220" s="85">
        <v>1.2695E-2</v>
      </c>
      <c r="P220" s="24">
        <v>0</v>
      </c>
      <c r="Q220" s="85">
        <v>7.2919999999999999E-3</v>
      </c>
      <c r="R220" s="25">
        <f t="shared" ref="R220:R225" si="25">+$O$10+P220+$Q$10</f>
        <v>3.6708999999999999E-2</v>
      </c>
    </row>
    <row r="221" spans="1:18" x14ac:dyDescent="0.45">
      <c r="A221" s="21" t="s">
        <v>18</v>
      </c>
      <c r="B221" s="85"/>
      <c r="C221" s="85"/>
      <c r="D221" s="85"/>
      <c r="E221" s="92"/>
      <c r="F221" s="85"/>
      <c r="G221" s="22">
        <v>7.2051999999999991E-2</v>
      </c>
      <c r="H221" s="85"/>
      <c r="I221" s="85"/>
      <c r="J221" s="85"/>
      <c r="K221" s="78"/>
      <c r="L221" s="78"/>
      <c r="M221" s="78"/>
      <c r="N221" s="23">
        <f t="shared" si="24"/>
        <v>0.20649644220000002</v>
      </c>
      <c r="O221" s="85"/>
      <c r="P221" s="24">
        <v>4.6199999999999998E-2</v>
      </c>
      <c r="Q221" s="85"/>
      <c r="R221" s="25">
        <f t="shared" si="25"/>
        <v>8.2908999999999983E-2</v>
      </c>
    </row>
    <row r="222" spans="1:18" x14ac:dyDescent="0.45">
      <c r="A222" s="21" t="s">
        <v>19</v>
      </c>
      <c r="B222" s="85"/>
      <c r="C222" s="85"/>
      <c r="D222" s="85"/>
      <c r="E222" s="92"/>
      <c r="F222" s="85"/>
      <c r="G222" s="22">
        <v>6.5948000000000007E-2</v>
      </c>
      <c r="H222" s="85"/>
      <c r="I222" s="85"/>
      <c r="J222" s="85"/>
      <c r="K222" s="78"/>
      <c r="L222" s="78"/>
      <c r="M222" s="78"/>
      <c r="N222" s="23">
        <f t="shared" si="24"/>
        <v>0.20039244220000002</v>
      </c>
      <c r="O222" s="85"/>
      <c r="P222" s="24">
        <v>2.7300000000000001E-2</v>
      </c>
      <c r="Q222" s="85"/>
      <c r="R222" s="25">
        <f t="shared" si="25"/>
        <v>6.400900000000001E-2</v>
      </c>
    </row>
    <row r="223" spans="1:18" x14ac:dyDescent="0.45">
      <c r="A223" s="21" t="s">
        <v>20</v>
      </c>
      <c r="B223" s="85"/>
      <c r="C223" s="85"/>
      <c r="D223" s="85"/>
      <c r="E223" s="92"/>
      <c r="F223" s="85"/>
      <c r="G223" s="22">
        <v>6.6224999999999992E-2</v>
      </c>
      <c r="H223" s="85"/>
      <c r="I223" s="85"/>
      <c r="J223" s="85"/>
      <c r="K223" s="78"/>
      <c r="L223" s="78"/>
      <c r="M223" s="78"/>
      <c r="N223" s="23">
        <f t="shared" si="24"/>
        <v>0.20066944219999999</v>
      </c>
      <c r="O223" s="85"/>
      <c r="P223" s="24">
        <v>2.2100000000000002E-2</v>
      </c>
      <c r="Q223" s="85"/>
      <c r="R223" s="25">
        <f t="shared" si="25"/>
        <v>5.8809E-2</v>
      </c>
    </row>
    <row r="224" spans="1:18" x14ac:dyDescent="0.45">
      <c r="A224" s="21" t="s">
        <v>21</v>
      </c>
      <c r="B224" s="85"/>
      <c r="C224" s="85"/>
      <c r="D224" s="85"/>
      <c r="E224" s="92"/>
      <c r="F224" s="85"/>
      <c r="G224" s="22">
        <v>4.9484E-2</v>
      </c>
      <c r="H224" s="85"/>
      <c r="I224" s="85"/>
      <c r="J224" s="85"/>
      <c r="K224" s="78"/>
      <c r="L224" s="78"/>
      <c r="M224" s="78"/>
      <c r="N224" s="23">
        <f t="shared" si="24"/>
        <v>0.18392844220000001</v>
      </c>
      <c r="O224" s="85"/>
      <c r="P224" s="24">
        <v>1.5800000000000002E-2</v>
      </c>
      <c r="Q224" s="85"/>
      <c r="R224" s="25">
        <f t="shared" si="25"/>
        <v>5.2509E-2</v>
      </c>
    </row>
    <row r="225" spans="1:18" x14ac:dyDescent="0.45">
      <c r="A225" s="21" t="s">
        <v>22</v>
      </c>
      <c r="B225" s="86"/>
      <c r="C225" s="86"/>
      <c r="D225" s="86"/>
      <c r="E225" s="93"/>
      <c r="F225" s="86"/>
      <c r="G225" s="22">
        <v>2.5066000000000001E-2</v>
      </c>
      <c r="H225" s="86"/>
      <c r="I225" s="86"/>
      <c r="J225" s="86"/>
      <c r="K225" s="79"/>
      <c r="L225" s="79"/>
      <c r="M225" s="79"/>
      <c r="N225" s="23">
        <f t="shared" si="24"/>
        <v>0.15951044219999999</v>
      </c>
      <c r="O225" s="86"/>
      <c r="P225" s="26">
        <v>6.6E-3</v>
      </c>
      <c r="Q225" s="86"/>
      <c r="R225" s="25">
        <f t="shared" si="25"/>
        <v>4.3309E-2</v>
      </c>
    </row>
    <row r="226" spans="1:18" x14ac:dyDescent="0.45">
      <c r="A226" s="27" t="s">
        <v>23</v>
      </c>
      <c r="B226" s="28"/>
      <c r="C226" s="29"/>
      <c r="D226" s="28"/>
      <c r="E226" s="30"/>
      <c r="F226" s="31"/>
      <c r="G226" s="28"/>
      <c r="H226" s="32"/>
      <c r="I226" s="28"/>
      <c r="J226" s="28"/>
      <c r="K226" s="28"/>
      <c r="L226" s="28"/>
      <c r="M226" s="28"/>
      <c r="N226" s="30"/>
      <c r="O226" s="28"/>
      <c r="P226" s="32"/>
      <c r="Q226" s="33"/>
      <c r="R226" s="33"/>
    </row>
    <row r="227" spans="1:18" x14ac:dyDescent="0.45">
      <c r="A227" s="34" t="s">
        <v>49</v>
      </c>
      <c r="B227" s="78" t="s">
        <v>45</v>
      </c>
      <c r="C227" s="78" t="s">
        <v>45</v>
      </c>
      <c r="D227" s="76">
        <v>58.93</v>
      </c>
      <c r="E227" s="80">
        <f>SUM(B227:D229)</f>
        <v>58.93</v>
      </c>
      <c r="F227" s="35">
        <v>67.289999999999992</v>
      </c>
      <c r="G227" s="78" t="s">
        <v>45</v>
      </c>
      <c r="H227" s="78" t="s">
        <v>45</v>
      </c>
      <c r="I227" s="78" t="s">
        <v>45</v>
      </c>
      <c r="J227" s="78" t="s">
        <v>45</v>
      </c>
      <c r="K227" s="76">
        <v>-0.33</v>
      </c>
      <c r="L227" s="76">
        <v>0</v>
      </c>
      <c r="M227" s="76">
        <v>0</v>
      </c>
      <c r="N227" s="36">
        <f>+F227+$K$17+$L$17+$M$17</f>
        <v>66.929999999999993</v>
      </c>
      <c r="O227" s="78" t="s">
        <v>45</v>
      </c>
      <c r="P227" s="76">
        <v>-23.13</v>
      </c>
      <c r="Q227" s="78" t="s">
        <v>45</v>
      </c>
      <c r="R227" s="80">
        <v>-23.13</v>
      </c>
    </row>
    <row r="228" spans="1:18" x14ac:dyDescent="0.45">
      <c r="A228" s="34" t="s">
        <v>24</v>
      </c>
      <c r="B228" s="85"/>
      <c r="C228" s="85"/>
      <c r="D228" s="76"/>
      <c r="E228" s="80"/>
      <c r="F228" s="35">
        <v>469.33000000000004</v>
      </c>
      <c r="G228" s="85"/>
      <c r="H228" s="85"/>
      <c r="I228" s="85"/>
      <c r="J228" s="85"/>
      <c r="K228" s="76"/>
      <c r="L228" s="76"/>
      <c r="M228" s="76"/>
      <c r="N228" s="36">
        <f t="shared" ref="N228:N229" si="26">+F228+$K$17+$L$17+$M$17</f>
        <v>468.97</v>
      </c>
      <c r="O228" s="78"/>
      <c r="P228" s="76"/>
      <c r="Q228" s="78"/>
      <c r="R228" s="80"/>
    </row>
    <row r="229" spans="1:18" x14ac:dyDescent="0.45">
      <c r="A229" s="37" t="s">
        <v>25</v>
      </c>
      <c r="B229" s="86"/>
      <c r="C229" s="86"/>
      <c r="D229" s="77"/>
      <c r="E229" s="81"/>
      <c r="F229" s="38">
        <v>964.39</v>
      </c>
      <c r="G229" s="86"/>
      <c r="H229" s="86"/>
      <c r="I229" s="86"/>
      <c r="J229" s="86"/>
      <c r="K229" s="77"/>
      <c r="L229" s="77"/>
      <c r="M229" s="77"/>
      <c r="N229" s="39">
        <f t="shared" si="26"/>
        <v>964.03</v>
      </c>
      <c r="O229" s="79"/>
      <c r="P229" s="77"/>
      <c r="Q229" s="79"/>
      <c r="R229" s="81"/>
    </row>
    <row r="230" spans="1:18" x14ac:dyDescent="0.45">
      <c r="A230" s="40" t="s">
        <v>26</v>
      </c>
      <c r="B230" s="82" t="s">
        <v>27</v>
      </c>
      <c r="C230" s="83"/>
      <c r="D230" s="83"/>
      <c r="E230" s="83"/>
      <c r="F230" s="83"/>
      <c r="G230" s="83"/>
      <c r="H230" s="83"/>
      <c r="I230" s="83"/>
      <c r="J230" s="83"/>
      <c r="K230" s="83"/>
      <c r="L230" s="83"/>
      <c r="M230" s="83"/>
      <c r="N230" s="83"/>
      <c r="O230" s="83"/>
      <c r="P230" s="83"/>
      <c r="Q230" s="83"/>
      <c r="R230" s="84"/>
    </row>
    <row r="231" spans="1:18" ht="33.75" x14ac:dyDescent="0.5">
      <c r="A231" s="48"/>
    </row>
    <row r="232" spans="1:18" x14ac:dyDescent="0.45">
      <c r="A232" s="87" t="s">
        <v>50</v>
      </c>
      <c r="B232" s="87"/>
      <c r="C232" s="87"/>
      <c r="D232" s="87"/>
      <c r="E232" s="87"/>
      <c r="F232" s="87"/>
      <c r="G232" s="87"/>
      <c r="H232" s="87"/>
      <c r="I232" s="87"/>
      <c r="J232" s="87"/>
      <c r="K232" s="87"/>
      <c r="L232" s="87"/>
      <c r="M232" s="87"/>
      <c r="N232" s="87"/>
      <c r="O232" s="87"/>
      <c r="P232" s="87"/>
      <c r="Q232" s="87"/>
      <c r="R232" s="87"/>
    </row>
    <row r="233" spans="1:18" x14ac:dyDescent="0.45">
      <c r="A233" s="88" t="s">
        <v>249</v>
      </c>
      <c r="B233" s="6"/>
      <c r="C233" s="6"/>
      <c r="D233" s="6"/>
      <c r="E233" s="90" t="s">
        <v>0</v>
      </c>
      <c r="F233" s="7"/>
      <c r="G233" s="7"/>
      <c r="H233" s="7"/>
      <c r="I233" s="7"/>
      <c r="J233" s="7"/>
      <c r="K233" s="7"/>
      <c r="L233" s="7"/>
      <c r="M233" s="7"/>
      <c r="N233" s="90" t="s">
        <v>1</v>
      </c>
      <c r="O233" s="7"/>
      <c r="P233" s="7"/>
      <c r="Q233" s="7"/>
      <c r="R233" s="90" t="s">
        <v>2</v>
      </c>
    </row>
    <row r="234" spans="1:18" x14ac:dyDescent="0.45">
      <c r="A234" s="88"/>
      <c r="B234" s="6"/>
      <c r="C234" s="6"/>
      <c r="D234" s="6"/>
      <c r="E234" s="90"/>
      <c r="F234" s="7"/>
      <c r="G234" s="7"/>
      <c r="H234" s="7"/>
      <c r="I234" s="7"/>
      <c r="J234" s="7"/>
      <c r="K234" s="7"/>
      <c r="L234" s="7"/>
      <c r="M234" s="7"/>
      <c r="N234" s="90"/>
      <c r="O234" s="7"/>
      <c r="P234" s="7"/>
      <c r="Q234" s="7"/>
      <c r="R234" s="90"/>
    </row>
    <row r="235" spans="1:18" x14ac:dyDescent="0.45">
      <c r="A235" s="89"/>
      <c r="B235" s="8" t="s">
        <v>273</v>
      </c>
      <c r="C235" s="9" t="s">
        <v>3</v>
      </c>
      <c r="D235" s="9" t="s">
        <v>4</v>
      </c>
      <c r="E235" s="91"/>
      <c r="F235" s="10" t="s">
        <v>5</v>
      </c>
      <c r="G235" s="11" t="s">
        <v>6</v>
      </c>
      <c r="H235" s="11" t="s">
        <v>7</v>
      </c>
      <c r="I235" s="11" t="s">
        <v>8</v>
      </c>
      <c r="J235" s="11" t="s">
        <v>9</v>
      </c>
      <c r="K235" s="12" t="s">
        <v>10</v>
      </c>
      <c r="L235" s="13" t="s">
        <v>11</v>
      </c>
      <c r="M235" s="12" t="s">
        <v>12</v>
      </c>
      <c r="N235" s="91"/>
      <c r="O235" s="10" t="s">
        <v>13</v>
      </c>
      <c r="P235" s="14" t="s">
        <v>14</v>
      </c>
      <c r="Q235" s="14" t="s">
        <v>15</v>
      </c>
      <c r="R235" s="91"/>
    </row>
    <row r="236" spans="1:18" x14ac:dyDescent="0.45">
      <c r="A236" s="15" t="s">
        <v>16</v>
      </c>
      <c r="B236" s="16"/>
      <c r="C236" s="17"/>
      <c r="D236" s="17"/>
      <c r="E236" s="18"/>
      <c r="F236" s="17"/>
      <c r="G236" s="16"/>
      <c r="H236" s="17"/>
      <c r="I236" s="17"/>
      <c r="J236" s="17"/>
      <c r="K236" s="17"/>
      <c r="L236" s="17"/>
      <c r="M236" s="17"/>
      <c r="N236" s="19"/>
      <c r="O236" s="16"/>
      <c r="P236" s="17"/>
      <c r="Q236" s="20"/>
      <c r="R236" s="20"/>
    </row>
    <row r="237" spans="1:18" x14ac:dyDescent="0.45">
      <c r="A237" s="21" t="s">
        <v>17</v>
      </c>
      <c r="B237" s="85">
        <f>0.566178080940247*($F$3/38.52)</f>
        <v>0.56617808094024702</v>
      </c>
      <c r="C237" s="85">
        <f>0.02903302476*($F$3/38.52)</f>
        <v>2.9033024760000001E-2</v>
      </c>
      <c r="D237" s="85">
        <v>7.9459999999999999E-3</v>
      </c>
      <c r="E237" s="92">
        <f>B237+C237+D237</f>
        <v>0.60315710570024705</v>
      </c>
      <c r="F237" s="78" t="s">
        <v>45</v>
      </c>
      <c r="G237" s="22">
        <v>0</v>
      </c>
      <c r="H237" s="85">
        <f>0.1103389992*($F$3/38.52)</f>
        <v>0.1103389992</v>
      </c>
      <c r="I237" s="85">
        <v>1.186E-3</v>
      </c>
      <c r="J237" s="85">
        <v>3.4837E-2</v>
      </c>
      <c r="K237" s="78" t="s">
        <v>45</v>
      </c>
      <c r="L237" s="78" t="s">
        <v>45</v>
      </c>
      <c r="M237" s="78" t="s">
        <v>45</v>
      </c>
      <c r="N237" s="23">
        <f t="shared" ref="N237:N242" si="27">+G237+$H$10+$I$10+$J$10</f>
        <v>0.13444444219999999</v>
      </c>
      <c r="O237" s="85">
        <v>1.2695E-2</v>
      </c>
      <c r="P237" s="24">
        <v>0</v>
      </c>
      <c r="Q237" s="85">
        <v>7.2919999999999999E-3</v>
      </c>
      <c r="R237" s="25">
        <f t="shared" ref="R237:R242" si="28">+$O$10+P237+$Q$10</f>
        <v>3.6708999999999999E-2</v>
      </c>
    </row>
    <row r="238" spans="1:18" x14ac:dyDescent="0.45">
      <c r="A238" s="21" t="s">
        <v>18</v>
      </c>
      <c r="B238" s="85"/>
      <c r="C238" s="85"/>
      <c r="D238" s="85"/>
      <c r="E238" s="92"/>
      <c r="F238" s="85"/>
      <c r="G238" s="22">
        <v>7.2051999999999991E-2</v>
      </c>
      <c r="H238" s="85"/>
      <c r="I238" s="85"/>
      <c r="J238" s="85"/>
      <c r="K238" s="78"/>
      <c r="L238" s="78"/>
      <c r="M238" s="78"/>
      <c r="N238" s="23">
        <f t="shared" si="27"/>
        <v>0.20649644220000002</v>
      </c>
      <c r="O238" s="85"/>
      <c r="P238" s="24">
        <v>4.6199999999999998E-2</v>
      </c>
      <c r="Q238" s="85"/>
      <c r="R238" s="25">
        <f t="shared" si="28"/>
        <v>8.2908999999999983E-2</v>
      </c>
    </row>
    <row r="239" spans="1:18" x14ac:dyDescent="0.45">
      <c r="A239" s="21" t="s">
        <v>19</v>
      </c>
      <c r="B239" s="85"/>
      <c r="C239" s="85"/>
      <c r="D239" s="85"/>
      <c r="E239" s="92"/>
      <c r="F239" s="85"/>
      <c r="G239" s="22">
        <v>6.5948000000000007E-2</v>
      </c>
      <c r="H239" s="85"/>
      <c r="I239" s="85"/>
      <c r="J239" s="85"/>
      <c r="K239" s="78"/>
      <c r="L239" s="78"/>
      <c r="M239" s="78"/>
      <c r="N239" s="23">
        <f t="shared" si="27"/>
        <v>0.20039244220000002</v>
      </c>
      <c r="O239" s="85"/>
      <c r="P239" s="24">
        <v>2.7300000000000001E-2</v>
      </c>
      <c r="Q239" s="85"/>
      <c r="R239" s="25">
        <f t="shared" si="28"/>
        <v>6.400900000000001E-2</v>
      </c>
    </row>
    <row r="240" spans="1:18" x14ac:dyDescent="0.45">
      <c r="A240" s="21" t="s">
        <v>20</v>
      </c>
      <c r="B240" s="85"/>
      <c r="C240" s="85"/>
      <c r="D240" s="85"/>
      <c r="E240" s="92"/>
      <c r="F240" s="85"/>
      <c r="G240" s="22">
        <v>6.6224999999999992E-2</v>
      </c>
      <c r="H240" s="85"/>
      <c r="I240" s="85"/>
      <c r="J240" s="85"/>
      <c r="K240" s="78"/>
      <c r="L240" s="78"/>
      <c r="M240" s="78"/>
      <c r="N240" s="23">
        <f t="shared" si="27"/>
        <v>0.20066944219999999</v>
      </c>
      <c r="O240" s="85"/>
      <c r="P240" s="24">
        <v>2.2100000000000002E-2</v>
      </c>
      <c r="Q240" s="85"/>
      <c r="R240" s="25">
        <f t="shared" si="28"/>
        <v>5.8809E-2</v>
      </c>
    </row>
    <row r="241" spans="1:18" x14ac:dyDescent="0.45">
      <c r="A241" s="21" t="s">
        <v>21</v>
      </c>
      <c r="B241" s="85"/>
      <c r="C241" s="85"/>
      <c r="D241" s="85"/>
      <c r="E241" s="92"/>
      <c r="F241" s="85"/>
      <c r="G241" s="22">
        <v>4.9484E-2</v>
      </c>
      <c r="H241" s="85"/>
      <c r="I241" s="85"/>
      <c r="J241" s="85"/>
      <c r="K241" s="78"/>
      <c r="L241" s="78"/>
      <c r="M241" s="78"/>
      <c r="N241" s="23">
        <f t="shared" si="27"/>
        <v>0.18392844220000001</v>
      </c>
      <c r="O241" s="85"/>
      <c r="P241" s="24">
        <v>1.5800000000000002E-2</v>
      </c>
      <c r="Q241" s="85"/>
      <c r="R241" s="25">
        <f t="shared" si="28"/>
        <v>5.2509E-2</v>
      </c>
    </row>
    <row r="242" spans="1:18" x14ac:dyDescent="0.45">
      <c r="A242" s="21" t="s">
        <v>22</v>
      </c>
      <c r="B242" s="86"/>
      <c r="C242" s="86"/>
      <c r="D242" s="86"/>
      <c r="E242" s="93"/>
      <c r="F242" s="86"/>
      <c r="G242" s="22">
        <v>2.5066000000000001E-2</v>
      </c>
      <c r="H242" s="86"/>
      <c r="I242" s="86"/>
      <c r="J242" s="86"/>
      <c r="K242" s="79"/>
      <c r="L242" s="79"/>
      <c r="M242" s="79"/>
      <c r="N242" s="23">
        <f t="shared" si="27"/>
        <v>0.15951044219999999</v>
      </c>
      <c r="O242" s="86"/>
      <c r="P242" s="26">
        <v>6.6E-3</v>
      </c>
      <c r="Q242" s="86"/>
      <c r="R242" s="25">
        <f t="shared" si="28"/>
        <v>4.3309E-2</v>
      </c>
    </row>
    <row r="243" spans="1:18" x14ac:dyDescent="0.45">
      <c r="A243" s="27" t="s">
        <v>23</v>
      </c>
      <c r="B243" s="28"/>
      <c r="C243" s="29"/>
      <c r="D243" s="28"/>
      <c r="E243" s="30"/>
      <c r="F243" s="31"/>
      <c r="G243" s="28"/>
      <c r="H243" s="32"/>
      <c r="I243" s="28"/>
      <c r="J243" s="28"/>
      <c r="K243" s="28"/>
      <c r="L243" s="28"/>
      <c r="M243" s="28"/>
      <c r="N243" s="30"/>
      <c r="O243" s="28"/>
      <c r="P243" s="32"/>
      <c r="Q243" s="33"/>
      <c r="R243" s="33"/>
    </row>
    <row r="244" spans="1:18" x14ac:dyDescent="0.45">
      <c r="A244" s="34" t="s">
        <v>49</v>
      </c>
      <c r="B244" s="78" t="s">
        <v>45</v>
      </c>
      <c r="C244" s="78" t="s">
        <v>45</v>
      </c>
      <c r="D244" s="76">
        <v>58.93</v>
      </c>
      <c r="E244" s="80">
        <f>SUM(B244:D246)</f>
        <v>58.93</v>
      </c>
      <c r="F244" s="35">
        <v>67.289999999999992</v>
      </c>
      <c r="G244" s="78" t="s">
        <v>45</v>
      </c>
      <c r="H244" s="78" t="s">
        <v>45</v>
      </c>
      <c r="I244" s="78" t="s">
        <v>45</v>
      </c>
      <c r="J244" s="78" t="s">
        <v>45</v>
      </c>
      <c r="K244" s="76">
        <v>-0.33</v>
      </c>
      <c r="L244" s="76">
        <v>0</v>
      </c>
      <c r="M244" s="76">
        <v>0</v>
      </c>
      <c r="N244" s="36">
        <f>+F244+$K$17+$L$17+$M$17</f>
        <v>66.929999999999993</v>
      </c>
      <c r="O244" s="78" t="s">
        <v>45</v>
      </c>
      <c r="P244" s="76">
        <v>-23.13</v>
      </c>
      <c r="Q244" s="78" t="s">
        <v>45</v>
      </c>
      <c r="R244" s="80">
        <v>-23.13</v>
      </c>
    </row>
    <row r="245" spans="1:18" x14ac:dyDescent="0.45">
      <c r="A245" s="34" t="s">
        <v>24</v>
      </c>
      <c r="B245" s="85"/>
      <c r="C245" s="85"/>
      <c r="D245" s="76"/>
      <c r="E245" s="80"/>
      <c r="F245" s="35">
        <v>469.33000000000004</v>
      </c>
      <c r="G245" s="85"/>
      <c r="H245" s="85"/>
      <c r="I245" s="85"/>
      <c r="J245" s="85"/>
      <c r="K245" s="76"/>
      <c r="L245" s="76"/>
      <c r="M245" s="76"/>
      <c r="N245" s="36">
        <f t="shared" ref="N245:N246" si="29">+F245+$K$17+$L$17+$M$17</f>
        <v>468.97</v>
      </c>
      <c r="O245" s="78"/>
      <c r="P245" s="76"/>
      <c r="Q245" s="78"/>
      <c r="R245" s="80"/>
    </row>
    <row r="246" spans="1:18" x14ac:dyDescent="0.45">
      <c r="A246" s="37" t="s">
        <v>25</v>
      </c>
      <c r="B246" s="86"/>
      <c r="C246" s="86"/>
      <c r="D246" s="77"/>
      <c r="E246" s="81"/>
      <c r="F246" s="38">
        <v>964.39</v>
      </c>
      <c r="G246" s="86"/>
      <c r="H246" s="86"/>
      <c r="I246" s="86"/>
      <c r="J246" s="86"/>
      <c r="K246" s="77"/>
      <c r="L246" s="77"/>
      <c r="M246" s="77"/>
      <c r="N246" s="39">
        <f t="shared" si="29"/>
        <v>964.03</v>
      </c>
      <c r="O246" s="79"/>
      <c r="P246" s="77"/>
      <c r="Q246" s="79"/>
      <c r="R246" s="81"/>
    </row>
    <row r="247" spans="1:18" x14ac:dyDescent="0.45">
      <c r="A247" s="40" t="s">
        <v>26</v>
      </c>
      <c r="B247" s="82" t="s">
        <v>27</v>
      </c>
      <c r="C247" s="83"/>
      <c r="D247" s="83"/>
      <c r="E247" s="83"/>
      <c r="F247" s="83"/>
      <c r="G247" s="83"/>
      <c r="H247" s="83"/>
      <c r="I247" s="83"/>
      <c r="J247" s="83"/>
      <c r="K247" s="83"/>
      <c r="L247" s="83"/>
      <c r="M247" s="83"/>
      <c r="N247" s="83"/>
      <c r="O247" s="83"/>
      <c r="P247" s="83"/>
      <c r="Q247" s="83"/>
      <c r="R247" s="84"/>
    </row>
    <row r="248" spans="1:18" ht="33.75" x14ac:dyDescent="0.5">
      <c r="A248" s="48"/>
    </row>
    <row r="249" spans="1:18" x14ac:dyDescent="0.45">
      <c r="A249" s="87" t="s">
        <v>50</v>
      </c>
      <c r="B249" s="87"/>
      <c r="C249" s="87"/>
      <c r="D249" s="87"/>
      <c r="E249" s="87"/>
      <c r="F249" s="87"/>
      <c r="G249" s="87"/>
      <c r="H249" s="87"/>
      <c r="I249" s="87"/>
      <c r="J249" s="87"/>
      <c r="K249" s="87"/>
      <c r="L249" s="87"/>
      <c r="M249" s="87"/>
      <c r="N249" s="87"/>
      <c r="O249" s="87"/>
      <c r="P249" s="87"/>
      <c r="Q249" s="87"/>
      <c r="R249" s="87"/>
    </row>
    <row r="250" spans="1:18" x14ac:dyDescent="0.45">
      <c r="A250" s="88" t="s">
        <v>224</v>
      </c>
      <c r="B250" s="6"/>
      <c r="C250" s="6"/>
      <c r="D250" s="6"/>
      <c r="E250" s="90" t="s">
        <v>0</v>
      </c>
      <c r="F250" s="7"/>
      <c r="G250" s="7"/>
      <c r="H250" s="7"/>
      <c r="I250" s="7"/>
      <c r="J250" s="7"/>
      <c r="K250" s="7"/>
      <c r="L250" s="7"/>
      <c r="M250" s="7"/>
      <c r="N250" s="90" t="s">
        <v>1</v>
      </c>
      <c r="O250" s="7"/>
      <c r="P250" s="7"/>
      <c r="Q250" s="7"/>
      <c r="R250" s="90" t="s">
        <v>2</v>
      </c>
    </row>
    <row r="251" spans="1:18" x14ac:dyDescent="0.45">
      <c r="A251" s="88"/>
      <c r="B251" s="6"/>
      <c r="C251" s="6"/>
      <c r="D251" s="6"/>
      <c r="E251" s="90"/>
      <c r="F251" s="7"/>
      <c r="G251" s="7"/>
      <c r="H251" s="7"/>
      <c r="I251" s="7"/>
      <c r="J251" s="7"/>
      <c r="K251" s="7"/>
      <c r="L251" s="7"/>
      <c r="M251" s="7"/>
      <c r="N251" s="90"/>
      <c r="O251" s="7"/>
      <c r="P251" s="7"/>
      <c r="Q251" s="7"/>
      <c r="R251" s="90"/>
    </row>
    <row r="252" spans="1:18" x14ac:dyDescent="0.45">
      <c r="A252" s="89"/>
      <c r="B252" s="8" t="s">
        <v>273</v>
      </c>
      <c r="C252" s="9" t="s">
        <v>3</v>
      </c>
      <c r="D252" s="9" t="s">
        <v>4</v>
      </c>
      <c r="E252" s="91"/>
      <c r="F252" s="10" t="s">
        <v>5</v>
      </c>
      <c r="G252" s="11" t="s">
        <v>6</v>
      </c>
      <c r="H252" s="11" t="s">
        <v>7</v>
      </c>
      <c r="I252" s="11" t="s">
        <v>8</v>
      </c>
      <c r="J252" s="11" t="s">
        <v>9</v>
      </c>
      <c r="K252" s="12" t="s">
        <v>10</v>
      </c>
      <c r="L252" s="13" t="s">
        <v>11</v>
      </c>
      <c r="M252" s="12" t="s">
        <v>12</v>
      </c>
      <c r="N252" s="91"/>
      <c r="O252" s="10" t="s">
        <v>13</v>
      </c>
      <c r="P252" s="14" t="s">
        <v>14</v>
      </c>
      <c r="Q252" s="14" t="s">
        <v>15</v>
      </c>
      <c r="R252" s="91"/>
    </row>
    <row r="253" spans="1:18" x14ac:dyDescent="0.45">
      <c r="A253" s="15" t="s">
        <v>16</v>
      </c>
      <c r="B253" s="16"/>
      <c r="C253" s="17"/>
      <c r="D253" s="17"/>
      <c r="E253" s="18"/>
      <c r="F253" s="17"/>
      <c r="G253" s="16"/>
      <c r="H253" s="17"/>
      <c r="I253" s="17"/>
      <c r="J253" s="17"/>
      <c r="K253" s="17"/>
      <c r="L253" s="17"/>
      <c r="M253" s="17"/>
      <c r="N253" s="19"/>
      <c r="O253" s="16"/>
      <c r="P253" s="17"/>
      <c r="Q253" s="20"/>
      <c r="R253" s="20"/>
    </row>
    <row r="254" spans="1:18" x14ac:dyDescent="0.45">
      <c r="A254" s="21" t="s">
        <v>17</v>
      </c>
      <c r="B254" s="85">
        <f>0.533576210994105*($F$3/38.52)</f>
        <v>0.53357621099410502</v>
      </c>
      <c r="C254" s="85">
        <f>0.02903302476*($F$3/38.52)</f>
        <v>2.9033024760000001E-2</v>
      </c>
      <c r="D254" s="85">
        <v>7.9459999999999999E-3</v>
      </c>
      <c r="E254" s="92">
        <f>B254+C254+D254</f>
        <v>0.57055523575410505</v>
      </c>
      <c r="F254" s="78" t="s">
        <v>45</v>
      </c>
      <c r="G254" s="22">
        <v>0</v>
      </c>
      <c r="H254" s="85">
        <f>0.1103389992*($F$3/38.52)</f>
        <v>0.1103389992</v>
      </c>
      <c r="I254" s="85">
        <v>1.186E-3</v>
      </c>
      <c r="J254" s="85">
        <v>3.4837E-2</v>
      </c>
      <c r="K254" s="78" t="s">
        <v>45</v>
      </c>
      <c r="L254" s="78" t="s">
        <v>45</v>
      </c>
      <c r="M254" s="78" t="s">
        <v>45</v>
      </c>
      <c r="N254" s="23">
        <f t="shared" ref="N254:N259" si="30">+G254+$H$10+$I$10+$J$10</f>
        <v>0.13444444219999999</v>
      </c>
      <c r="O254" s="85">
        <v>1.2695E-2</v>
      </c>
      <c r="P254" s="24">
        <v>0</v>
      </c>
      <c r="Q254" s="85">
        <v>7.2919999999999999E-3</v>
      </c>
      <c r="R254" s="25">
        <f t="shared" ref="R254:R259" si="31">+$O$10+P254+$Q$10</f>
        <v>3.6708999999999999E-2</v>
      </c>
    </row>
    <row r="255" spans="1:18" x14ac:dyDescent="0.45">
      <c r="A255" s="21" t="s">
        <v>18</v>
      </c>
      <c r="B255" s="85"/>
      <c r="C255" s="85"/>
      <c r="D255" s="85"/>
      <c r="E255" s="92"/>
      <c r="F255" s="85"/>
      <c r="G255" s="22">
        <v>7.2051999999999991E-2</v>
      </c>
      <c r="H255" s="85"/>
      <c r="I255" s="85"/>
      <c r="J255" s="85"/>
      <c r="K255" s="78"/>
      <c r="L255" s="78"/>
      <c r="M255" s="78"/>
      <c r="N255" s="23">
        <f t="shared" si="30"/>
        <v>0.20649644220000002</v>
      </c>
      <c r="O255" s="85"/>
      <c r="P255" s="24">
        <v>4.6199999999999998E-2</v>
      </c>
      <c r="Q255" s="85"/>
      <c r="R255" s="25">
        <f t="shared" si="31"/>
        <v>8.2908999999999983E-2</v>
      </c>
    </row>
    <row r="256" spans="1:18" x14ac:dyDescent="0.45">
      <c r="A256" s="21" t="s">
        <v>19</v>
      </c>
      <c r="B256" s="85"/>
      <c r="C256" s="85"/>
      <c r="D256" s="85"/>
      <c r="E256" s="92"/>
      <c r="F256" s="85"/>
      <c r="G256" s="22">
        <v>6.5948000000000007E-2</v>
      </c>
      <c r="H256" s="85"/>
      <c r="I256" s="85"/>
      <c r="J256" s="85"/>
      <c r="K256" s="78"/>
      <c r="L256" s="78"/>
      <c r="M256" s="78"/>
      <c r="N256" s="23">
        <f t="shared" si="30"/>
        <v>0.20039244220000002</v>
      </c>
      <c r="O256" s="85"/>
      <c r="P256" s="24">
        <v>2.7300000000000001E-2</v>
      </c>
      <c r="Q256" s="85"/>
      <c r="R256" s="25">
        <f t="shared" si="31"/>
        <v>6.400900000000001E-2</v>
      </c>
    </row>
    <row r="257" spans="1:18" x14ac:dyDescent="0.45">
      <c r="A257" s="21" t="s">
        <v>20</v>
      </c>
      <c r="B257" s="85"/>
      <c r="C257" s="85"/>
      <c r="D257" s="85"/>
      <c r="E257" s="92"/>
      <c r="F257" s="85"/>
      <c r="G257" s="22">
        <v>6.6224999999999992E-2</v>
      </c>
      <c r="H257" s="85"/>
      <c r="I257" s="85"/>
      <c r="J257" s="85"/>
      <c r="K257" s="78"/>
      <c r="L257" s="78"/>
      <c r="M257" s="78"/>
      <c r="N257" s="23">
        <f t="shared" si="30"/>
        <v>0.20066944219999999</v>
      </c>
      <c r="O257" s="85"/>
      <c r="P257" s="24">
        <v>2.2100000000000002E-2</v>
      </c>
      <c r="Q257" s="85"/>
      <c r="R257" s="25">
        <f t="shared" si="31"/>
        <v>5.8809E-2</v>
      </c>
    </row>
    <row r="258" spans="1:18" x14ac:dyDescent="0.45">
      <c r="A258" s="21" t="s">
        <v>21</v>
      </c>
      <c r="B258" s="85"/>
      <c r="C258" s="85"/>
      <c r="D258" s="85"/>
      <c r="E258" s="92"/>
      <c r="F258" s="85"/>
      <c r="G258" s="22">
        <v>4.9484E-2</v>
      </c>
      <c r="H258" s="85"/>
      <c r="I258" s="85"/>
      <c r="J258" s="85"/>
      <c r="K258" s="78"/>
      <c r="L258" s="78"/>
      <c r="M258" s="78"/>
      <c r="N258" s="23">
        <f t="shared" si="30"/>
        <v>0.18392844220000001</v>
      </c>
      <c r="O258" s="85"/>
      <c r="P258" s="24">
        <v>1.5800000000000002E-2</v>
      </c>
      <c r="Q258" s="85"/>
      <c r="R258" s="25">
        <f t="shared" si="31"/>
        <v>5.2509E-2</v>
      </c>
    </row>
    <row r="259" spans="1:18" x14ac:dyDescent="0.45">
      <c r="A259" s="21" t="s">
        <v>22</v>
      </c>
      <c r="B259" s="86"/>
      <c r="C259" s="86"/>
      <c r="D259" s="86"/>
      <c r="E259" s="93"/>
      <c r="F259" s="86"/>
      <c r="G259" s="22">
        <v>2.5066000000000001E-2</v>
      </c>
      <c r="H259" s="86"/>
      <c r="I259" s="86"/>
      <c r="J259" s="86"/>
      <c r="K259" s="79"/>
      <c r="L259" s="79"/>
      <c r="M259" s="79"/>
      <c r="N259" s="23">
        <f t="shared" si="30"/>
        <v>0.15951044219999999</v>
      </c>
      <c r="O259" s="86"/>
      <c r="P259" s="26">
        <v>6.6E-3</v>
      </c>
      <c r="Q259" s="86"/>
      <c r="R259" s="25">
        <f t="shared" si="31"/>
        <v>4.3309E-2</v>
      </c>
    </row>
    <row r="260" spans="1:18" x14ac:dyDescent="0.45">
      <c r="A260" s="27" t="s">
        <v>23</v>
      </c>
      <c r="B260" s="28"/>
      <c r="C260" s="29"/>
      <c r="D260" s="28"/>
      <c r="E260" s="30"/>
      <c r="F260" s="31"/>
      <c r="G260" s="28"/>
      <c r="H260" s="32"/>
      <c r="I260" s="28"/>
      <c r="J260" s="28"/>
      <c r="K260" s="28"/>
      <c r="L260" s="28"/>
      <c r="M260" s="28"/>
      <c r="N260" s="30"/>
      <c r="O260" s="28"/>
      <c r="P260" s="32"/>
      <c r="Q260" s="33"/>
      <c r="R260" s="33"/>
    </row>
    <row r="261" spans="1:18" x14ac:dyDescent="0.45">
      <c r="A261" s="34" t="s">
        <v>49</v>
      </c>
      <c r="B261" s="78" t="s">
        <v>45</v>
      </c>
      <c r="C261" s="78" t="s">
        <v>45</v>
      </c>
      <c r="D261" s="76">
        <v>58.93</v>
      </c>
      <c r="E261" s="80">
        <f>SUM(B261:D263)</f>
        <v>58.93</v>
      </c>
      <c r="F261" s="35">
        <v>67.289999999999992</v>
      </c>
      <c r="G261" s="78" t="s">
        <v>45</v>
      </c>
      <c r="H261" s="78" t="s">
        <v>45</v>
      </c>
      <c r="I261" s="78" t="s">
        <v>45</v>
      </c>
      <c r="J261" s="78" t="s">
        <v>45</v>
      </c>
      <c r="K261" s="76">
        <v>-0.33</v>
      </c>
      <c r="L261" s="76">
        <v>0</v>
      </c>
      <c r="M261" s="76">
        <v>0</v>
      </c>
      <c r="N261" s="36">
        <f>+F261+$K$17+$L$17+$M$17</f>
        <v>66.929999999999993</v>
      </c>
      <c r="O261" s="78" t="s">
        <v>45</v>
      </c>
      <c r="P261" s="76">
        <v>-23.13</v>
      </c>
      <c r="Q261" s="78" t="s">
        <v>45</v>
      </c>
      <c r="R261" s="80">
        <v>-23.13</v>
      </c>
    </row>
    <row r="262" spans="1:18" x14ac:dyDescent="0.45">
      <c r="A262" s="34" t="s">
        <v>24</v>
      </c>
      <c r="B262" s="85"/>
      <c r="C262" s="85"/>
      <c r="D262" s="76"/>
      <c r="E262" s="80"/>
      <c r="F262" s="35">
        <v>469.33000000000004</v>
      </c>
      <c r="G262" s="85"/>
      <c r="H262" s="85"/>
      <c r="I262" s="85"/>
      <c r="J262" s="85"/>
      <c r="K262" s="76"/>
      <c r="L262" s="76"/>
      <c r="M262" s="76"/>
      <c r="N262" s="36">
        <f t="shared" ref="N262:N263" si="32">+F262+$K$17+$L$17+$M$17</f>
        <v>468.97</v>
      </c>
      <c r="O262" s="78"/>
      <c r="P262" s="76"/>
      <c r="Q262" s="78"/>
      <c r="R262" s="80"/>
    </row>
    <row r="263" spans="1:18" x14ac:dyDescent="0.45">
      <c r="A263" s="37" t="s">
        <v>25</v>
      </c>
      <c r="B263" s="86"/>
      <c r="C263" s="86"/>
      <c r="D263" s="77"/>
      <c r="E263" s="81"/>
      <c r="F263" s="38">
        <v>964.39</v>
      </c>
      <c r="G263" s="86"/>
      <c r="H263" s="86"/>
      <c r="I263" s="86"/>
      <c r="J263" s="86"/>
      <c r="K263" s="77"/>
      <c r="L263" s="77"/>
      <c r="M263" s="77"/>
      <c r="N263" s="39">
        <f t="shared" si="32"/>
        <v>964.03</v>
      </c>
      <c r="O263" s="79"/>
      <c r="P263" s="77"/>
      <c r="Q263" s="79"/>
      <c r="R263" s="81"/>
    </row>
    <row r="264" spans="1:18" x14ac:dyDescent="0.45">
      <c r="A264" s="40" t="s">
        <v>26</v>
      </c>
      <c r="B264" s="82" t="s">
        <v>27</v>
      </c>
      <c r="C264" s="83"/>
      <c r="D264" s="83"/>
      <c r="E264" s="83"/>
      <c r="F264" s="83"/>
      <c r="G264" s="83"/>
      <c r="H264" s="83"/>
      <c r="I264" s="83"/>
      <c r="J264" s="83"/>
      <c r="K264" s="83"/>
      <c r="L264" s="83"/>
      <c r="M264" s="83"/>
      <c r="N264" s="83"/>
      <c r="O264" s="83"/>
      <c r="P264" s="83"/>
      <c r="Q264" s="83"/>
      <c r="R264" s="84"/>
    </row>
    <row r="265" spans="1:18" ht="33.75" x14ac:dyDescent="0.5">
      <c r="A265" s="48"/>
    </row>
    <row r="266" spans="1:18" x14ac:dyDescent="0.45">
      <c r="A266" s="87" t="s">
        <v>50</v>
      </c>
      <c r="B266" s="87"/>
      <c r="C266" s="87"/>
      <c r="D266" s="87"/>
      <c r="E266" s="87"/>
      <c r="F266" s="87"/>
      <c r="G266" s="87"/>
      <c r="H266" s="87"/>
      <c r="I266" s="87"/>
      <c r="J266" s="87"/>
      <c r="K266" s="87"/>
      <c r="L266" s="87"/>
      <c r="M266" s="87"/>
      <c r="N266" s="87"/>
      <c r="O266" s="87"/>
      <c r="P266" s="87"/>
      <c r="Q266" s="87"/>
      <c r="R266" s="87"/>
    </row>
    <row r="267" spans="1:18" x14ac:dyDescent="0.45">
      <c r="A267" s="88" t="s">
        <v>222</v>
      </c>
      <c r="B267" s="6"/>
      <c r="C267" s="6"/>
      <c r="D267" s="6"/>
      <c r="E267" s="90" t="s">
        <v>0</v>
      </c>
      <c r="F267" s="7"/>
      <c r="G267" s="7"/>
      <c r="H267" s="7"/>
      <c r="I267" s="7"/>
      <c r="J267" s="7"/>
      <c r="K267" s="7"/>
      <c r="L267" s="7"/>
      <c r="M267" s="7"/>
      <c r="N267" s="90" t="s">
        <v>1</v>
      </c>
      <c r="O267" s="7"/>
      <c r="P267" s="7"/>
      <c r="Q267" s="7"/>
      <c r="R267" s="90" t="s">
        <v>2</v>
      </c>
    </row>
    <row r="268" spans="1:18" x14ac:dyDescent="0.45">
      <c r="A268" s="88"/>
      <c r="B268" s="6"/>
      <c r="C268" s="6"/>
      <c r="D268" s="6"/>
      <c r="E268" s="90"/>
      <c r="F268" s="7"/>
      <c r="G268" s="7"/>
      <c r="H268" s="7"/>
      <c r="I268" s="7"/>
      <c r="J268" s="7"/>
      <c r="K268" s="7"/>
      <c r="L268" s="7"/>
      <c r="M268" s="7"/>
      <c r="N268" s="90"/>
      <c r="O268" s="7"/>
      <c r="P268" s="7"/>
      <c r="Q268" s="7"/>
      <c r="R268" s="90"/>
    </row>
    <row r="269" spans="1:18" x14ac:dyDescent="0.45">
      <c r="A269" s="89"/>
      <c r="B269" s="8" t="s">
        <v>273</v>
      </c>
      <c r="C269" s="9" t="s">
        <v>3</v>
      </c>
      <c r="D269" s="9" t="s">
        <v>4</v>
      </c>
      <c r="E269" s="91"/>
      <c r="F269" s="10" t="s">
        <v>5</v>
      </c>
      <c r="G269" s="11" t="s">
        <v>6</v>
      </c>
      <c r="H269" s="11" t="s">
        <v>7</v>
      </c>
      <c r="I269" s="11" t="s">
        <v>8</v>
      </c>
      <c r="J269" s="11" t="s">
        <v>9</v>
      </c>
      <c r="K269" s="12" t="s">
        <v>10</v>
      </c>
      <c r="L269" s="13" t="s">
        <v>11</v>
      </c>
      <c r="M269" s="12" t="s">
        <v>12</v>
      </c>
      <c r="N269" s="91"/>
      <c r="O269" s="10" t="s">
        <v>13</v>
      </c>
      <c r="P269" s="14" t="s">
        <v>14</v>
      </c>
      <c r="Q269" s="14" t="s">
        <v>15</v>
      </c>
      <c r="R269" s="91"/>
    </row>
    <row r="270" spans="1:18" x14ac:dyDescent="0.45">
      <c r="A270" s="15" t="s">
        <v>16</v>
      </c>
      <c r="B270" s="16"/>
      <c r="C270" s="17"/>
      <c r="D270" s="17"/>
      <c r="E270" s="18"/>
      <c r="F270" s="17"/>
      <c r="G270" s="16"/>
      <c r="H270" s="17"/>
      <c r="I270" s="17"/>
      <c r="J270" s="17"/>
      <c r="K270" s="17"/>
      <c r="L270" s="17"/>
      <c r="M270" s="17"/>
      <c r="N270" s="19"/>
      <c r="O270" s="16"/>
      <c r="P270" s="17"/>
      <c r="Q270" s="20"/>
      <c r="R270" s="20"/>
    </row>
    <row r="271" spans="1:18" x14ac:dyDescent="0.45">
      <c r="A271" s="21" t="s">
        <v>17</v>
      </c>
      <c r="B271" s="85">
        <f>0.509233709150745*($F$3/38.52)</f>
        <v>0.50923370915074495</v>
      </c>
      <c r="C271" s="85">
        <f>0.02903302476*($F$3/38.52)</f>
        <v>2.9033024760000001E-2</v>
      </c>
      <c r="D271" s="85">
        <v>7.9459999999999999E-3</v>
      </c>
      <c r="E271" s="92">
        <f>B271+C271+D271</f>
        <v>0.54621273391074499</v>
      </c>
      <c r="F271" s="78" t="s">
        <v>45</v>
      </c>
      <c r="G271" s="22">
        <v>0</v>
      </c>
      <c r="H271" s="85">
        <f>0.14469028776*($F$3/38.52)</f>
        <v>0.14469028776000001</v>
      </c>
      <c r="I271" s="85">
        <v>1.186E-3</v>
      </c>
      <c r="J271" s="85">
        <v>1.4455000000000001E-2</v>
      </c>
      <c r="K271" s="78" t="s">
        <v>45</v>
      </c>
      <c r="L271" s="78" t="s">
        <v>45</v>
      </c>
      <c r="M271" s="78" t="s">
        <v>45</v>
      </c>
      <c r="N271" s="23">
        <f>+G271+$H$271+$I$271+$J$271</f>
        <v>0.16033128776</v>
      </c>
      <c r="O271" s="85">
        <v>1.2695E-2</v>
      </c>
      <c r="P271" s="24">
        <v>0</v>
      </c>
      <c r="Q271" s="85">
        <v>7.2919999999999999E-3</v>
      </c>
      <c r="R271" s="25">
        <f>+$O$271+P271+$Q$271</f>
        <v>1.9986999999999998E-2</v>
      </c>
    </row>
    <row r="272" spans="1:18" x14ac:dyDescent="0.45">
      <c r="A272" s="21" t="s">
        <v>18</v>
      </c>
      <c r="B272" s="85"/>
      <c r="C272" s="85"/>
      <c r="D272" s="85"/>
      <c r="E272" s="92"/>
      <c r="F272" s="85"/>
      <c r="G272" s="22">
        <v>6.9823999999999997E-2</v>
      </c>
      <c r="H272" s="85"/>
      <c r="I272" s="85"/>
      <c r="J272" s="85"/>
      <c r="K272" s="78"/>
      <c r="L272" s="78"/>
      <c r="M272" s="78"/>
      <c r="N272" s="23">
        <f t="shared" ref="N272:N276" si="33">+G272+$H$271+$I$271+$J$271</f>
        <v>0.23015528775999999</v>
      </c>
      <c r="O272" s="85"/>
      <c r="P272" s="24">
        <v>4.6199999999999998E-2</v>
      </c>
      <c r="Q272" s="85"/>
      <c r="R272" s="25">
        <f t="shared" ref="R272:R276" si="34">+$O$271+P272+$Q$271</f>
        <v>6.6186999999999996E-2</v>
      </c>
    </row>
    <row r="273" spans="1:18" x14ac:dyDescent="0.45">
      <c r="A273" s="21" t="s">
        <v>19</v>
      </c>
      <c r="B273" s="85"/>
      <c r="C273" s="85"/>
      <c r="D273" s="85"/>
      <c r="E273" s="92"/>
      <c r="F273" s="85"/>
      <c r="G273" s="22">
        <v>6.3909000000000007E-2</v>
      </c>
      <c r="H273" s="85"/>
      <c r="I273" s="85"/>
      <c r="J273" s="85"/>
      <c r="K273" s="78"/>
      <c r="L273" s="78"/>
      <c r="M273" s="78"/>
      <c r="N273" s="23">
        <f t="shared" si="33"/>
        <v>0.22424028776000002</v>
      </c>
      <c r="O273" s="85"/>
      <c r="P273" s="24">
        <v>2.7300000000000001E-2</v>
      </c>
      <c r="Q273" s="85"/>
      <c r="R273" s="25">
        <f t="shared" si="34"/>
        <v>4.7287000000000003E-2</v>
      </c>
    </row>
    <row r="274" spans="1:18" x14ac:dyDescent="0.45">
      <c r="A274" s="21" t="s">
        <v>20</v>
      </c>
      <c r="B274" s="85"/>
      <c r="C274" s="85"/>
      <c r="D274" s="85"/>
      <c r="E274" s="92"/>
      <c r="F274" s="85"/>
      <c r="G274" s="22">
        <v>6.4177999999999999E-2</v>
      </c>
      <c r="H274" s="85"/>
      <c r="I274" s="85"/>
      <c r="J274" s="85"/>
      <c r="K274" s="78"/>
      <c r="L274" s="78"/>
      <c r="M274" s="78"/>
      <c r="N274" s="23">
        <f t="shared" si="33"/>
        <v>0.22450928775999998</v>
      </c>
      <c r="O274" s="85"/>
      <c r="P274" s="24">
        <v>2.2100000000000002E-2</v>
      </c>
      <c r="Q274" s="85"/>
      <c r="R274" s="25">
        <f t="shared" si="34"/>
        <v>4.2086999999999999E-2</v>
      </c>
    </row>
    <row r="275" spans="1:18" x14ac:dyDescent="0.45">
      <c r="A275" s="21" t="s">
        <v>21</v>
      </c>
      <c r="B275" s="85"/>
      <c r="C275" s="85"/>
      <c r="D275" s="85"/>
      <c r="E275" s="92"/>
      <c r="F275" s="85"/>
      <c r="G275" s="22">
        <v>4.7953999999999997E-2</v>
      </c>
      <c r="H275" s="85"/>
      <c r="I275" s="85"/>
      <c r="J275" s="85"/>
      <c r="K275" s="78"/>
      <c r="L275" s="78"/>
      <c r="M275" s="78"/>
      <c r="N275" s="23">
        <f t="shared" si="33"/>
        <v>0.20828528775999999</v>
      </c>
      <c r="O275" s="85"/>
      <c r="P275" s="24">
        <v>1.5800000000000002E-2</v>
      </c>
      <c r="Q275" s="85"/>
      <c r="R275" s="25">
        <f t="shared" si="34"/>
        <v>3.5786999999999999E-2</v>
      </c>
    </row>
    <row r="276" spans="1:18" x14ac:dyDescent="0.45">
      <c r="A276" s="21" t="s">
        <v>22</v>
      </c>
      <c r="B276" s="86"/>
      <c r="C276" s="86"/>
      <c r="D276" s="86"/>
      <c r="E276" s="93"/>
      <c r="F276" s="86"/>
      <c r="G276" s="22">
        <v>2.4291E-2</v>
      </c>
      <c r="H276" s="86"/>
      <c r="I276" s="86"/>
      <c r="J276" s="86"/>
      <c r="K276" s="79"/>
      <c r="L276" s="79"/>
      <c r="M276" s="79"/>
      <c r="N276" s="23">
        <f t="shared" si="33"/>
        <v>0.18462228776</v>
      </c>
      <c r="O276" s="86"/>
      <c r="P276" s="26">
        <v>6.6E-3</v>
      </c>
      <c r="Q276" s="86"/>
      <c r="R276" s="25">
        <f t="shared" si="34"/>
        <v>2.6587E-2</v>
      </c>
    </row>
    <row r="277" spans="1:18" x14ac:dyDescent="0.45">
      <c r="A277" s="27" t="s">
        <v>23</v>
      </c>
      <c r="B277" s="28"/>
      <c r="C277" s="29"/>
      <c r="D277" s="28"/>
      <c r="E277" s="30"/>
      <c r="F277" s="31"/>
      <c r="G277" s="28"/>
      <c r="H277" s="32"/>
      <c r="I277" s="28"/>
      <c r="J277" s="28"/>
      <c r="K277" s="28"/>
      <c r="L277" s="28"/>
      <c r="M277" s="28"/>
      <c r="N277" s="30"/>
      <c r="O277" s="28"/>
      <c r="P277" s="32"/>
      <c r="Q277" s="33"/>
      <c r="R277" s="33"/>
    </row>
    <row r="278" spans="1:18" x14ac:dyDescent="0.45">
      <c r="A278" s="34" t="s">
        <v>49</v>
      </c>
      <c r="B278" s="78" t="s">
        <v>45</v>
      </c>
      <c r="C278" s="78" t="s">
        <v>45</v>
      </c>
      <c r="D278" s="76">
        <v>58.93</v>
      </c>
      <c r="E278" s="80">
        <f>SUM(B278:D280)</f>
        <v>58.93</v>
      </c>
      <c r="F278" s="35">
        <v>67.39</v>
      </c>
      <c r="G278" s="78" t="s">
        <v>45</v>
      </c>
      <c r="H278" s="78" t="s">
        <v>45</v>
      </c>
      <c r="I278" s="78" t="s">
        <v>45</v>
      </c>
      <c r="J278" s="78" t="s">
        <v>45</v>
      </c>
      <c r="K278" s="76">
        <v>-0.25</v>
      </c>
      <c r="L278" s="76">
        <v>0.06</v>
      </c>
      <c r="M278" s="76">
        <v>0</v>
      </c>
      <c r="N278" s="36">
        <f>+F278+$K$17+$L$17+$M$17</f>
        <v>67.03</v>
      </c>
      <c r="O278" s="78" t="s">
        <v>45</v>
      </c>
      <c r="P278" s="76">
        <v>-23.13</v>
      </c>
      <c r="Q278" s="78" t="s">
        <v>45</v>
      </c>
      <c r="R278" s="80">
        <v>-23.13</v>
      </c>
    </row>
    <row r="279" spans="1:18" x14ac:dyDescent="0.45">
      <c r="A279" s="34" t="s">
        <v>24</v>
      </c>
      <c r="B279" s="85"/>
      <c r="C279" s="85"/>
      <c r="D279" s="76"/>
      <c r="E279" s="80"/>
      <c r="F279" s="35">
        <v>469.74</v>
      </c>
      <c r="G279" s="85"/>
      <c r="H279" s="85"/>
      <c r="I279" s="85"/>
      <c r="J279" s="85"/>
      <c r="K279" s="76"/>
      <c r="L279" s="76"/>
      <c r="M279" s="76"/>
      <c r="N279" s="36">
        <f t="shared" ref="N279:N280" si="35">+F279+$K$17+$L$17+$M$17</f>
        <v>469.38</v>
      </c>
      <c r="O279" s="78"/>
      <c r="P279" s="76"/>
      <c r="Q279" s="78"/>
      <c r="R279" s="80"/>
    </row>
    <row r="280" spans="1:18" x14ac:dyDescent="0.45">
      <c r="A280" s="37" t="s">
        <v>25</v>
      </c>
      <c r="B280" s="86"/>
      <c r="C280" s="86"/>
      <c r="D280" s="77"/>
      <c r="E280" s="81"/>
      <c r="F280" s="38">
        <v>975.12</v>
      </c>
      <c r="G280" s="86"/>
      <c r="H280" s="86"/>
      <c r="I280" s="86"/>
      <c r="J280" s="86"/>
      <c r="K280" s="77"/>
      <c r="L280" s="77"/>
      <c r="M280" s="77"/>
      <c r="N280" s="39">
        <f t="shared" si="35"/>
        <v>974.76</v>
      </c>
      <c r="O280" s="79"/>
      <c r="P280" s="77"/>
      <c r="Q280" s="79"/>
      <c r="R280" s="81"/>
    </row>
    <row r="281" spans="1:18" x14ac:dyDescent="0.45">
      <c r="A281" s="40" t="s">
        <v>26</v>
      </c>
      <c r="B281" s="82" t="s">
        <v>27</v>
      </c>
      <c r="C281" s="83"/>
      <c r="D281" s="83"/>
      <c r="E281" s="83"/>
      <c r="F281" s="83"/>
      <c r="G281" s="83"/>
      <c r="H281" s="83"/>
      <c r="I281" s="83"/>
      <c r="J281" s="83"/>
      <c r="K281" s="83"/>
      <c r="L281" s="83"/>
      <c r="M281" s="83"/>
      <c r="N281" s="83"/>
      <c r="O281" s="83"/>
      <c r="P281" s="83"/>
      <c r="Q281" s="83"/>
      <c r="R281" s="84"/>
    </row>
    <row r="282" spans="1:18" ht="33.75" x14ac:dyDescent="0.5">
      <c r="A282" s="48"/>
    </row>
    <row r="283" spans="1:18" x14ac:dyDescent="0.45">
      <c r="A283" s="87" t="s">
        <v>50</v>
      </c>
      <c r="B283" s="87"/>
      <c r="C283" s="87"/>
      <c r="D283" s="87"/>
      <c r="E283" s="87"/>
      <c r="F283" s="87"/>
      <c r="G283" s="87"/>
      <c r="H283" s="87"/>
      <c r="I283" s="87"/>
      <c r="J283" s="87"/>
      <c r="K283" s="87"/>
      <c r="L283" s="87"/>
      <c r="M283" s="87"/>
      <c r="N283" s="87"/>
      <c r="O283" s="87"/>
      <c r="P283" s="87"/>
      <c r="Q283" s="87"/>
      <c r="R283" s="87"/>
    </row>
    <row r="284" spans="1:18" x14ac:dyDescent="0.45">
      <c r="A284" s="88" t="s">
        <v>219</v>
      </c>
      <c r="B284" s="6"/>
      <c r="C284" s="6"/>
      <c r="D284" s="6"/>
      <c r="E284" s="90" t="s">
        <v>0</v>
      </c>
      <c r="F284" s="7"/>
      <c r="G284" s="7"/>
      <c r="H284" s="7"/>
      <c r="I284" s="7"/>
      <c r="J284" s="7"/>
      <c r="K284" s="7"/>
      <c r="L284" s="7"/>
      <c r="M284" s="7"/>
      <c r="N284" s="90" t="s">
        <v>1</v>
      </c>
      <c r="O284" s="7"/>
      <c r="P284" s="7"/>
      <c r="Q284" s="7"/>
      <c r="R284" s="90" t="s">
        <v>2</v>
      </c>
    </row>
    <row r="285" spans="1:18" x14ac:dyDescent="0.45">
      <c r="A285" s="88"/>
      <c r="B285" s="6"/>
      <c r="C285" s="6"/>
      <c r="D285" s="6"/>
      <c r="E285" s="90"/>
      <c r="F285" s="7"/>
      <c r="G285" s="7"/>
      <c r="H285" s="7"/>
      <c r="I285" s="7"/>
      <c r="J285" s="7"/>
      <c r="K285" s="7"/>
      <c r="L285" s="7"/>
      <c r="M285" s="7"/>
      <c r="N285" s="90"/>
      <c r="O285" s="7"/>
      <c r="P285" s="7"/>
      <c r="Q285" s="7"/>
      <c r="R285" s="90"/>
    </row>
    <row r="286" spans="1:18" x14ac:dyDescent="0.45">
      <c r="A286" s="89"/>
      <c r="B286" s="8" t="s">
        <v>273</v>
      </c>
      <c r="C286" s="9" t="s">
        <v>3</v>
      </c>
      <c r="D286" s="9" t="s">
        <v>4</v>
      </c>
      <c r="E286" s="91"/>
      <c r="F286" s="10" t="s">
        <v>5</v>
      </c>
      <c r="G286" s="11" t="s">
        <v>6</v>
      </c>
      <c r="H286" s="11" t="s">
        <v>7</v>
      </c>
      <c r="I286" s="11" t="s">
        <v>8</v>
      </c>
      <c r="J286" s="11" t="s">
        <v>9</v>
      </c>
      <c r="K286" s="12" t="s">
        <v>10</v>
      </c>
      <c r="L286" s="13" t="s">
        <v>11</v>
      </c>
      <c r="M286" s="12" t="s">
        <v>12</v>
      </c>
      <c r="N286" s="91"/>
      <c r="O286" s="10" t="s">
        <v>13</v>
      </c>
      <c r="P286" s="14" t="s">
        <v>14</v>
      </c>
      <c r="Q286" s="14" t="s">
        <v>15</v>
      </c>
      <c r="R286" s="91"/>
    </row>
    <row r="287" spans="1:18" x14ac:dyDescent="0.45">
      <c r="A287" s="15" t="s">
        <v>16</v>
      </c>
      <c r="B287" s="16"/>
      <c r="C287" s="17"/>
      <c r="D287" s="17"/>
      <c r="E287" s="18"/>
      <c r="F287" s="17"/>
      <c r="G287" s="16"/>
      <c r="H287" s="17"/>
      <c r="I287" s="17"/>
      <c r="J287" s="17"/>
      <c r="K287" s="17"/>
      <c r="L287" s="17"/>
      <c r="M287" s="17"/>
      <c r="N287" s="19"/>
      <c r="O287" s="16"/>
      <c r="P287" s="17"/>
      <c r="Q287" s="20"/>
      <c r="R287" s="20"/>
    </row>
    <row r="288" spans="1:18" x14ac:dyDescent="0.45">
      <c r="A288" s="21" t="s">
        <v>17</v>
      </c>
      <c r="B288" s="85">
        <f>0.482922205340068*($F$3/38.52)</f>
        <v>0.48292220534006802</v>
      </c>
      <c r="C288" s="85">
        <f>0.02903302476*($F$3/38.52)</f>
        <v>2.9033024760000001E-2</v>
      </c>
      <c r="D288" s="85">
        <v>7.9459999999999999E-3</v>
      </c>
      <c r="E288" s="92">
        <f>B288+C288+D288</f>
        <v>0.51990123010006806</v>
      </c>
      <c r="F288" s="78" t="s">
        <v>45</v>
      </c>
      <c r="G288" s="22">
        <v>0</v>
      </c>
      <c r="H288" s="85">
        <f>0.14469028776*($F$3/38.52)</f>
        <v>0.14469028776000001</v>
      </c>
      <c r="I288" s="85">
        <v>1.186E-3</v>
      </c>
      <c r="J288" s="85">
        <v>1.4455000000000001E-2</v>
      </c>
      <c r="K288" s="78" t="s">
        <v>45</v>
      </c>
      <c r="L288" s="78" t="s">
        <v>45</v>
      </c>
      <c r="M288" s="78" t="s">
        <v>45</v>
      </c>
      <c r="N288" s="23">
        <f t="shared" ref="N288:N293" si="36">+G288+$H$10+$I$10+$J$10</f>
        <v>0.13444444219999999</v>
      </c>
      <c r="O288" s="85">
        <v>1.2695E-2</v>
      </c>
      <c r="P288" s="24">
        <v>0</v>
      </c>
      <c r="Q288" s="85">
        <v>7.2919999999999999E-3</v>
      </c>
      <c r="R288" s="25">
        <f t="shared" ref="R288:R293" si="37">+$O$10+P288+$Q$10</f>
        <v>3.6708999999999999E-2</v>
      </c>
    </row>
    <row r="289" spans="1:18" x14ac:dyDescent="0.45">
      <c r="A289" s="21" t="s">
        <v>18</v>
      </c>
      <c r="B289" s="85"/>
      <c r="C289" s="85"/>
      <c r="D289" s="85"/>
      <c r="E289" s="92"/>
      <c r="F289" s="85"/>
      <c r="G289" s="22">
        <v>6.9823999999999997E-2</v>
      </c>
      <c r="H289" s="85"/>
      <c r="I289" s="85"/>
      <c r="J289" s="85"/>
      <c r="K289" s="78"/>
      <c r="L289" s="78"/>
      <c r="M289" s="78"/>
      <c r="N289" s="23">
        <f t="shared" si="36"/>
        <v>0.20426844220000001</v>
      </c>
      <c r="O289" s="85"/>
      <c r="P289" s="24">
        <v>4.6199999999999998E-2</v>
      </c>
      <c r="Q289" s="85"/>
      <c r="R289" s="25">
        <f t="shared" si="37"/>
        <v>8.2908999999999983E-2</v>
      </c>
    </row>
    <row r="290" spans="1:18" x14ac:dyDescent="0.45">
      <c r="A290" s="21" t="s">
        <v>19</v>
      </c>
      <c r="B290" s="85"/>
      <c r="C290" s="85"/>
      <c r="D290" s="85"/>
      <c r="E290" s="92"/>
      <c r="F290" s="85"/>
      <c r="G290" s="22">
        <v>6.3909000000000007E-2</v>
      </c>
      <c r="H290" s="85"/>
      <c r="I290" s="85"/>
      <c r="J290" s="85"/>
      <c r="K290" s="78"/>
      <c r="L290" s="78"/>
      <c r="M290" s="78"/>
      <c r="N290" s="23">
        <f t="shared" si="36"/>
        <v>0.19835344220000001</v>
      </c>
      <c r="O290" s="85"/>
      <c r="P290" s="24">
        <v>2.7300000000000001E-2</v>
      </c>
      <c r="Q290" s="85"/>
      <c r="R290" s="25">
        <f t="shared" si="37"/>
        <v>6.400900000000001E-2</v>
      </c>
    </row>
    <row r="291" spans="1:18" x14ac:dyDescent="0.45">
      <c r="A291" s="21" t="s">
        <v>20</v>
      </c>
      <c r="B291" s="85"/>
      <c r="C291" s="85"/>
      <c r="D291" s="85"/>
      <c r="E291" s="92"/>
      <c r="F291" s="85"/>
      <c r="G291" s="22">
        <v>6.4177999999999999E-2</v>
      </c>
      <c r="H291" s="85"/>
      <c r="I291" s="85"/>
      <c r="J291" s="85"/>
      <c r="K291" s="78"/>
      <c r="L291" s="78"/>
      <c r="M291" s="78"/>
      <c r="N291" s="23">
        <f t="shared" si="36"/>
        <v>0.19862244220000003</v>
      </c>
      <c r="O291" s="85"/>
      <c r="P291" s="24">
        <v>2.2100000000000002E-2</v>
      </c>
      <c r="Q291" s="85"/>
      <c r="R291" s="25">
        <f t="shared" si="37"/>
        <v>5.8809E-2</v>
      </c>
    </row>
    <row r="292" spans="1:18" x14ac:dyDescent="0.45">
      <c r="A292" s="21" t="s">
        <v>21</v>
      </c>
      <c r="B292" s="85"/>
      <c r="C292" s="85"/>
      <c r="D292" s="85"/>
      <c r="E292" s="92"/>
      <c r="F292" s="85"/>
      <c r="G292" s="22">
        <v>4.7953999999999997E-2</v>
      </c>
      <c r="H292" s="85"/>
      <c r="I292" s="85"/>
      <c r="J292" s="85"/>
      <c r="K292" s="78"/>
      <c r="L292" s="78"/>
      <c r="M292" s="78"/>
      <c r="N292" s="23">
        <f t="shared" si="36"/>
        <v>0.18239844220000001</v>
      </c>
      <c r="O292" s="85"/>
      <c r="P292" s="24">
        <v>1.5800000000000002E-2</v>
      </c>
      <c r="Q292" s="85"/>
      <c r="R292" s="25">
        <f t="shared" si="37"/>
        <v>5.2509E-2</v>
      </c>
    </row>
    <row r="293" spans="1:18" x14ac:dyDescent="0.45">
      <c r="A293" s="21" t="s">
        <v>22</v>
      </c>
      <c r="B293" s="86"/>
      <c r="C293" s="86"/>
      <c r="D293" s="86"/>
      <c r="E293" s="93"/>
      <c r="F293" s="86"/>
      <c r="G293" s="22">
        <v>2.4291E-2</v>
      </c>
      <c r="H293" s="86"/>
      <c r="I293" s="86"/>
      <c r="J293" s="86"/>
      <c r="K293" s="79"/>
      <c r="L293" s="79"/>
      <c r="M293" s="79"/>
      <c r="N293" s="23">
        <f t="shared" si="36"/>
        <v>0.15873544219999999</v>
      </c>
      <c r="O293" s="86"/>
      <c r="P293" s="26">
        <v>6.6E-3</v>
      </c>
      <c r="Q293" s="86"/>
      <c r="R293" s="25">
        <f t="shared" si="37"/>
        <v>4.3309E-2</v>
      </c>
    </row>
    <row r="294" spans="1:18" x14ac:dyDescent="0.45">
      <c r="A294" s="27" t="s">
        <v>23</v>
      </c>
      <c r="B294" s="28"/>
      <c r="C294" s="29"/>
      <c r="D294" s="28"/>
      <c r="E294" s="30"/>
      <c r="F294" s="31"/>
      <c r="G294" s="28"/>
      <c r="H294" s="32"/>
      <c r="I294" s="28"/>
      <c r="J294" s="28"/>
      <c r="K294" s="28"/>
      <c r="L294" s="28"/>
      <c r="M294" s="28"/>
      <c r="N294" s="30"/>
      <c r="O294" s="28"/>
      <c r="P294" s="32"/>
      <c r="Q294" s="33"/>
      <c r="R294" s="33"/>
    </row>
    <row r="295" spans="1:18" x14ac:dyDescent="0.45">
      <c r="A295" s="34" t="s">
        <v>49</v>
      </c>
      <c r="B295" s="78" t="s">
        <v>45</v>
      </c>
      <c r="C295" s="78" t="s">
        <v>45</v>
      </c>
      <c r="D295" s="76">
        <v>58.93</v>
      </c>
      <c r="E295" s="80">
        <f>SUM(B295:D297)</f>
        <v>58.93</v>
      </c>
      <c r="F295" s="35">
        <v>67.39</v>
      </c>
      <c r="G295" s="78" t="s">
        <v>45</v>
      </c>
      <c r="H295" s="78" t="s">
        <v>45</v>
      </c>
      <c r="I295" s="78" t="s">
        <v>45</v>
      </c>
      <c r="J295" s="78" t="s">
        <v>45</v>
      </c>
      <c r="K295" s="76">
        <v>-0.25</v>
      </c>
      <c r="L295" s="76">
        <v>0.06</v>
      </c>
      <c r="M295" s="76">
        <v>0</v>
      </c>
      <c r="N295" s="36">
        <f>+F295+$K$17+$L$17+$M$17</f>
        <v>67.03</v>
      </c>
      <c r="O295" s="78" t="s">
        <v>45</v>
      </c>
      <c r="P295" s="76">
        <v>-23.13</v>
      </c>
      <c r="Q295" s="78" t="s">
        <v>45</v>
      </c>
      <c r="R295" s="80">
        <v>-23.13</v>
      </c>
    </row>
    <row r="296" spans="1:18" x14ac:dyDescent="0.45">
      <c r="A296" s="34" t="s">
        <v>24</v>
      </c>
      <c r="B296" s="85"/>
      <c r="C296" s="85"/>
      <c r="D296" s="76"/>
      <c r="E296" s="80"/>
      <c r="F296" s="35">
        <v>469.74</v>
      </c>
      <c r="G296" s="85"/>
      <c r="H296" s="85"/>
      <c r="I296" s="85"/>
      <c r="J296" s="85"/>
      <c r="K296" s="76"/>
      <c r="L296" s="76"/>
      <c r="M296" s="76"/>
      <c r="N296" s="36">
        <f t="shared" ref="N296:N297" si="38">+F296+$K$17+$L$17+$M$17</f>
        <v>469.38</v>
      </c>
      <c r="O296" s="78"/>
      <c r="P296" s="76"/>
      <c r="Q296" s="78"/>
      <c r="R296" s="80"/>
    </row>
    <row r="297" spans="1:18" x14ac:dyDescent="0.45">
      <c r="A297" s="37" t="s">
        <v>25</v>
      </c>
      <c r="B297" s="86"/>
      <c r="C297" s="86"/>
      <c r="D297" s="77"/>
      <c r="E297" s="81"/>
      <c r="F297" s="38">
        <v>975.12</v>
      </c>
      <c r="G297" s="86"/>
      <c r="H297" s="86"/>
      <c r="I297" s="86"/>
      <c r="J297" s="86"/>
      <c r="K297" s="77"/>
      <c r="L297" s="77"/>
      <c r="M297" s="77"/>
      <c r="N297" s="39">
        <f t="shared" si="38"/>
        <v>974.76</v>
      </c>
      <c r="O297" s="79"/>
      <c r="P297" s="77"/>
      <c r="Q297" s="79"/>
      <c r="R297" s="81"/>
    </row>
    <row r="298" spans="1:18" x14ac:dyDescent="0.45">
      <c r="A298" s="40" t="s">
        <v>26</v>
      </c>
      <c r="B298" s="82" t="s">
        <v>27</v>
      </c>
      <c r="C298" s="83"/>
      <c r="D298" s="83"/>
      <c r="E298" s="83"/>
      <c r="F298" s="83"/>
      <c r="G298" s="83"/>
      <c r="H298" s="83"/>
      <c r="I298" s="83"/>
      <c r="J298" s="83"/>
      <c r="K298" s="83"/>
      <c r="L298" s="83"/>
      <c r="M298" s="83"/>
      <c r="N298" s="83"/>
      <c r="O298" s="83"/>
      <c r="P298" s="83"/>
      <c r="Q298" s="83"/>
      <c r="R298" s="84"/>
    </row>
    <row r="299" spans="1:18" ht="33.75" x14ac:dyDescent="0.5">
      <c r="A299" s="48"/>
    </row>
    <row r="300" spans="1:18" x14ac:dyDescent="0.45">
      <c r="A300" s="87" t="s">
        <v>50</v>
      </c>
      <c r="B300" s="87"/>
      <c r="C300" s="87"/>
      <c r="D300" s="87"/>
      <c r="E300" s="87"/>
      <c r="F300" s="87"/>
      <c r="G300" s="87"/>
      <c r="H300" s="87"/>
      <c r="I300" s="87"/>
      <c r="J300" s="87"/>
      <c r="K300" s="87"/>
      <c r="L300" s="87"/>
      <c r="M300" s="87"/>
      <c r="N300" s="87"/>
      <c r="O300" s="87"/>
      <c r="P300" s="87"/>
      <c r="Q300" s="87"/>
      <c r="R300" s="87"/>
    </row>
    <row r="301" spans="1:18" x14ac:dyDescent="0.45">
      <c r="A301" s="88" t="s">
        <v>218</v>
      </c>
      <c r="B301" s="6"/>
      <c r="C301" s="6"/>
      <c r="D301" s="6"/>
      <c r="E301" s="90" t="s">
        <v>0</v>
      </c>
      <c r="F301" s="7"/>
      <c r="G301" s="7"/>
      <c r="H301" s="7"/>
      <c r="I301" s="7"/>
      <c r="J301" s="7"/>
      <c r="K301" s="7"/>
      <c r="L301" s="7"/>
      <c r="M301" s="7"/>
      <c r="N301" s="90" t="s">
        <v>1</v>
      </c>
      <c r="O301" s="7"/>
      <c r="P301" s="7"/>
      <c r="Q301" s="7"/>
      <c r="R301" s="90" t="s">
        <v>2</v>
      </c>
    </row>
    <row r="302" spans="1:18" x14ac:dyDescent="0.45">
      <c r="A302" s="88"/>
      <c r="B302" s="6"/>
      <c r="C302" s="6"/>
      <c r="D302" s="6"/>
      <c r="E302" s="90"/>
      <c r="F302" s="7"/>
      <c r="G302" s="7"/>
      <c r="H302" s="7"/>
      <c r="I302" s="7"/>
      <c r="J302" s="7"/>
      <c r="K302" s="7"/>
      <c r="L302" s="7"/>
      <c r="M302" s="7"/>
      <c r="N302" s="90"/>
      <c r="O302" s="7"/>
      <c r="P302" s="7"/>
      <c r="Q302" s="7"/>
      <c r="R302" s="90"/>
    </row>
    <row r="303" spans="1:18" x14ac:dyDescent="0.45">
      <c r="A303" s="89"/>
      <c r="B303" s="8" t="s">
        <v>273</v>
      </c>
      <c r="C303" s="9" t="s">
        <v>3</v>
      </c>
      <c r="D303" s="9" t="s">
        <v>4</v>
      </c>
      <c r="E303" s="91"/>
      <c r="F303" s="10" t="s">
        <v>5</v>
      </c>
      <c r="G303" s="11" t="s">
        <v>6</v>
      </c>
      <c r="H303" s="11" t="s">
        <v>7</v>
      </c>
      <c r="I303" s="11" t="s">
        <v>8</v>
      </c>
      <c r="J303" s="11" t="s">
        <v>9</v>
      </c>
      <c r="K303" s="12" t="s">
        <v>10</v>
      </c>
      <c r="L303" s="13" t="s">
        <v>11</v>
      </c>
      <c r="M303" s="12" t="s">
        <v>12</v>
      </c>
      <c r="N303" s="91"/>
      <c r="O303" s="10" t="s">
        <v>13</v>
      </c>
      <c r="P303" s="14" t="s">
        <v>14</v>
      </c>
      <c r="Q303" s="14" t="s">
        <v>15</v>
      </c>
      <c r="R303" s="91"/>
    </row>
    <row r="304" spans="1:18" x14ac:dyDescent="0.45">
      <c r="A304" s="15" t="s">
        <v>16</v>
      </c>
      <c r="B304" s="16"/>
      <c r="C304" s="17"/>
      <c r="D304" s="17"/>
      <c r="E304" s="18"/>
      <c r="F304" s="17"/>
      <c r="G304" s="16"/>
      <c r="H304" s="17"/>
      <c r="I304" s="17"/>
      <c r="J304" s="17"/>
      <c r="K304" s="17"/>
      <c r="L304" s="17"/>
      <c r="M304" s="17"/>
      <c r="N304" s="19"/>
      <c r="O304" s="16"/>
      <c r="P304" s="17"/>
      <c r="Q304" s="20"/>
      <c r="R304" s="20"/>
    </row>
    <row r="305" spans="1:18" x14ac:dyDescent="0.45">
      <c r="A305" s="21" t="s">
        <v>17</v>
      </c>
      <c r="B305" s="85">
        <f>0.436849072843982*($F$3/38.52)</f>
        <v>0.436849072843982</v>
      </c>
      <c r="C305" s="85">
        <f>0.02903302476*($F$3/38.52)</f>
        <v>2.9033024760000001E-2</v>
      </c>
      <c r="D305" s="85">
        <v>7.9459999999999999E-3</v>
      </c>
      <c r="E305" s="92">
        <f>B305+C305+D305</f>
        <v>0.47382809760398203</v>
      </c>
      <c r="F305" s="78" t="s">
        <v>45</v>
      </c>
      <c r="G305" s="22">
        <v>0</v>
      </c>
      <c r="H305" s="85">
        <f>0.14469028776*($F$3/38.52)</f>
        <v>0.14469028776000001</v>
      </c>
      <c r="I305" s="85">
        <v>1.186E-3</v>
      </c>
      <c r="J305" s="85">
        <v>1.4455000000000001E-2</v>
      </c>
      <c r="K305" s="78" t="s">
        <v>45</v>
      </c>
      <c r="L305" s="78" t="s">
        <v>45</v>
      </c>
      <c r="M305" s="78" t="s">
        <v>45</v>
      </c>
      <c r="N305" s="23">
        <f t="shared" ref="N305:N310" si="39">+G305+$H$10+$I$10+$J$10</f>
        <v>0.13444444219999999</v>
      </c>
      <c r="O305" s="85">
        <v>1.2695E-2</v>
      </c>
      <c r="P305" s="24">
        <v>0</v>
      </c>
      <c r="Q305" s="85">
        <v>7.2919999999999999E-3</v>
      </c>
      <c r="R305" s="25">
        <f t="shared" ref="R305:R310" si="40">+$O$10+P305+$Q$10</f>
        <v>3.6708999999999999E-2</v>
      </c>
    </row>
    <row r="306" spans="1:18" x14ac:dyDescent="0.45">
      <c r="A306" s="21" t="s">
        <v>18</v>
      </c>
      <c r="B306" s="85"/>
      <c r="C306" s="85"/>
      <c r="D306" s="85"/>
      <c r="E306" s="92"/>
      <c r="F306" s="85"/>
      <c r="G306" s="22">
        <v>6.9823999999999997E-2</v>
      </c>
      <c r="H306" s="85"/>
      <c r="I306" s="85"/>
      <c r="J306" s="85"/>
      <c r="K306" s="78"/>
      <c r="L306" s="78"/>
      <c r="M306" s="78"/>
      <c r="N306" s="23">
        <f t="shared" si="39"/>
        <v>0.20426844220000001</v>
      </c>
      <c r="O306" s="85"/>
      <c r="P306" s="24">
        <v>4.6199999999999998E-2</v>
      </c>
      <c r="Q306" s="85"/>
      <c r="R306" s="25">
        <f t="shared" si="40"/>
        <v>8.2908999999999983E-2</v>
      </c>
    </row>
    <row r="307" spans="1:18" x14ac:dyDescent="0.45">
      <c r="A307" s="21" t="s">
        <v>19</v>
      </c>
      <c r="B307" s="85"/>
      <c r="C307" s="85"/>
      <c r="D307" s="85"/>
      <c r="E307" s="92"/>
      <c r="F307" s="85"/>
      <c r="G307" s="22">
        <v>6.3909000000000007E-2</v>
      </c>
      <c r="H307" s="85"/>
      <c r="I307" s="85"/>
      <c r="J307" s="85"/>
      <c r="K307" s="78"/>
      <c r="L307" s="78"/>
      <c r="M307" s="78"/>
      <c r="N307" s="23">
        <f t="shared" si="39"/>
        <v>0.19835344220000001</v>
      </c>
      <c r="O307" s="85"/>
      <c r="P307" s="24">
        <v>2.7300000000000001E-2</v>
      </c>
      <c r="Q307" s="85"/>
      <c r="R307" s="25">
        <f t="shared" si="40"/>
        <v>6.400900000000001E-2</v>
      </c>
    </row>
    <row r="308" spans="1:18" x14ac:dyDescent="0.45">
      <c r="A308" s="21" t="s">
        <v>20</v>
      </c>
      <c r="B308" s="85"/>
      <c r="C308" s="85"/>
      <c r="D308" s="85"/>
      <c r="E308" s="92"/>
      <c r="F308" s="85"/>
      <c r="G308" s="22">
        <v>6.4177999999999999E-2</v>
      </c>
      <c r="H308" s="85"/>
      <c r="I308" s="85"/>
      <c r="J308" s="85"/>
      <c r="K308" s="78"/>
      <c r="L308" s="78"/>
      <c r="M308" s="78"/>
      <c r="N308" s="23">
        <f t="shared" si="39"/>
        <v>0.19862244220000003</v>
      </c>
      <c r="O308" s="85"/>
      <c r="P308" s="24">
        <v>2.2100000000000002E-2</v>
      </c>
      <c r="Q308" s="85"/>
      <c r="R308" s="25">
        <f t="shared" si="40"/>
        <v>5.8809E-2</v>
      </c>
    </row>
    <row r="309" spans="1:18" x14ac:dyDescent="0.45">
      <c r="A309" s="21" t="s">
        <v>21</v>
      </c>
      <c r="B309" s="85"/>
      <c r="C309" s="85"/>
      <c r="D309" s="85"/>
      <c r="E309" s="92"/>
      <c r="F309" s="85"/>
      <c r="G309" s="22">
        <v>4.7953999999999997E-2</v>
      </c>
      <c r="H309" s="85"/>
      <c r="I309" s="85"/>
      <c r="J309" s="85"/>
      <c r="K309" s="78"/>
      <c r="L309" s="78"/>
      <c r="M309" s="78"/>
      <c r="N309" s="23">
        <f t="shared" si="39"/>
        <v>0.18239844220000001</v>
      </c>
      <c r="O309" s="85"/>
      <c r="P309" s="24">
        <v>1.5800000000000002E-2</v>
      </c>
      <c r="Q309" s="85"/>
      <c r="R309" s="25">
        <f t="shared" si="40"/>
        <v>5.2509E-2</v>
      </c>
    </row>
    <row r="310" spans="1:18" x14ac:dyDescent="0.45">
      <c r="A310" s="21" t="s">
        <v>22</v>
      </c>
      <c r="B310" s="86"/>
      <c r="C310" s="86"/>
      <c r="D310" s="86"/>
      <c r="E310" s="93"/>
      <c r="F310" s="86"/>
      <c r="G310" s="22">
        <v>2.4291E-2</v>
      </c>
      <c r="H310" s="86"/>
      <c r="I310" s="86"/>
      <c r="J310" s="86"/>
      <c r="K310" s="79"/>
      <c r="L310" s="79"/>
      <c r="M310" s="79"/>
      <c r="N310" s="23">
        <f t="shared" si="39"/>
        <v>0.15873544219999999</v>
      </c>
      <c r="O310" s="86"/>
      <c r="P310" s="26">
        <v>6.6E-3</v>
      </c>
      <c r="Q310" s="86"/>
      <c r="R310" s="25">
        <f t="shared" si="40"/>
        <v>4.3309E-2</v>
      </c>
    </row>
    <row r="311" spans="1:18" x14ac:dyDescent="0.45">
      <c r="A311" s="27" t="s">
        <v>23</v>
      </c>
      <c r="B311" s="28"/>
      <c r="C311" s="29"/>
      <c r="D311" s="28"/>
      <c r="E311" s="30"/>
      <c r="F311" s="31"/>
      <c r="G311" s="28"/>
      <c r="H311" s="32"/>
      <c r="I311" s="28"/>
      <c r="J311" s="28"/>
      <c r="K311" s="28"/>
      <c r="L311" s="28"/>
      <c r="M311" s="28"/>
      <c r="N311" s="30"/>
      <c r="O311" s="28"/>
      <c r="P311" s="32"/>
      <c r="Q311" s="33"/>
      <c r="R311" s="33"/>
    </row>
    <row r="312" spans="1:18" x14ac:dyDescent="0.45">
      <c r="A312" s="34" t="s">
        <v>49</v>
      </c>
      <c r="B312" s="78" t="s">
        <v>45</v>
      </c>
      <c r="C312" s="78" t="s">
        <v>45</v>
      </c>
      <c r="D312" s="76">
        <v>58.93</v>
      </c>
      <c r="E312" s="80">
        <f>SUM(B312:D314)</f>
        <v>58.93</v>
      </c>
      <c r="F312" s="35">
        <v>67.39</v>
      </c>
      <c r="G312" s="78" t="s">
        <v>45</v>
      </c>
      <c r="H312" s="78" t="s">
        <v>45</v>
      </c>
      <c r="I312" s="78" t="s">
        <v>45</v>
      </c>
      <c r="J312" s="78" t="s">
        <v>45</v>
      </c>
      <c r="K312" s="76">
        <v>-0.25</v>
      </c>
      <c r="L312" s="76">
        <v>0.06</v>
      </c>
      <c r="M312" s="76">
        <v>0</v>
      </c>
      <c r="N312" s="36">
        <f>+F312+$K$17+$L$17+$M$17</f>
        <v>67.03</v>
      </c>
      <c r="O312" s="78" t="s">
        <v>45</v>
      </c>
      <c r="P312" s="76">
        <v>-23.13</v>
      </c>
      <c r="Q312" s="78" t="s">
        <v>45</v>
      </c>
      <c r="R312" s="80">
        <v>-23.13</v>
      </c>
    </row>
    <row r="313" spans="1:18" x14ac:dyDescent="0.45">
      <c r="A313" s="34" t="s">
        <v>24</v>
      </c>
      <c r="B313" s="85"/>
      <c r="C313" s="85"/>
      <c r="D313" s="76"/>
      <c r="E313" s="80"/>
      <c r="F313" s="35">
        <v>469.74</v>
      </c>
      <c r="G313" s="85"/>
      <c r="H313" s="85"/>
      <c r="I313" s="85"/>
      <c r="J313" s="85"/>
      <c r="K313" s="76"/>
      <c r="L313" s="76"/>
      <c r="M313" s="76"/>
      <c r="N313" s="36">
        <f t="shared" ref="N313:N314" si="41">+F313+$K$17+$L$17+$M$17</f>
        <v>469.38</v>
      </c>
      <c r="O313" s="78"/>
      <c r="P313" s="76"/>
      <c r="Q313" s="78"/>
      <c r="R313" s="80"/>
    </row>
    <row r="314" spans="1:18" x14ac:dyDescent="0.45">
      <c r="A314" s="37" t="s">
        <v>25</v>
      </c>
      <c r="B314" s="86"/>
      <c r="C314" s="86"/>
      <c r="D314" s="77"/>
      <c r="E314" s="81"/>
      <c r="F314" s="38">
        <v>975.12</v>
      </c>
      <c r="G314" s="86"/>
      <c r="H314" s="86"/>
      <c r="I314" s="86"/>
      <c r="J314" s="86"/>
      <c r="K314" s="77"/>
      <c r="L314" s="77"/>
      <c r="M314" s="77"/>
      <c r="N314" s="39">
        <f t="shared" si="41"/>
        <v>974.76</v>
      </c>
      <c r="O314" s="79"/>
      <c r="P314" s="77"/>
      <c r="Q314" s="79"/>
      <c r="R314" s="81"/>
    </row>
    <row r="315" spans="1:18" x14ac:dyDescent="0.45">
      <c r="A315" s="40" t="s">
        <v>26</v>
      </c>
      <c r="B315" s="82" t="s">
        <v>27</v>
      </c>
      <c r="C315" s="83"/>
      <c r="D315" s="83"/>
      <c r="E315" s="83"/>
      <c r="F315" s="83"/>
      <c r="G315" s="83"/>
      <c r="H315" s="83"/>
      <c r="I315" s="83"/>
      <c r="J315" s="83"/>
      <c r="K315" s="83"/>
      <c r="L315" s="83"/>
      <c r="M315" s="83"/>
      <c r="N315" s="83"/>
      <c r="O315" s="83"/>
      <c r="P315" s="83"/>
      <c r="Q315" s="83"/>
      <c r="R315" s="84"/>
    </row>
    <row r="316" spans="1:18" ht="33.75" x14ac:dyDescent="0.5">
      <c r="A316" s="48"/>
    </row>
    <row r="317" spans="1:18" x14ac:dyDescent="0.45">
      <c r="A317" s="87" t="s">
        <v>50</v>
      </c>
      <c r="B317" s="87"/>
      <c r="C317" s="87"/>
      <c r="D317" s="87"/>
      <c r="E317" s="87"/>
      <c r="F317" s="87"/>
      <c r="G317" s="87"/>
      <c r="H317" s="87"/>
      <c r="I317" s="87"/>
      <c r="J317" s="87"/>
      <c r="K317" s="87"/>
      <c r="L317" s="87"/>
      <c r="M317" s="87"/>
      <c r="N317" s="87"/>
      <c r="O317" s="87"/>
      <c r="P317" s="87"/>
      <c r="Q317" s="87"/>
      <c r="R317" s="87"/>
    </row>
    <row r="318" spans="1:18" x14ac:dyDescent="0.45">
      <c r="A318" s="88" t="s">
        <v>216</v>
      </c>
      <c r="B318" s="6"/>
      <c r="C318" s="6"/>
      <c r="D318" s="6"/>
      <c r="E318" s="90" t="s">
        <v>0</v>
      </c>
      <c r="F318" s="7"/>
      <c r="G318" s="7"/>
      <c r="H318" s="7"/>
      <c r="I318" s="7"/>
      <c r="J318" s="7"/>
      <c r="K318" s="7"/>
      <c r="L318" s="7"/>
      <c r="M318" s="7"/>
      <c r="N318" s="90" t="s">
        <v>1</v>
      </c>
      <c r="O318" s="7"/>
      <c r="P318" s="7"/>
      <c r="Q318" s="7"/>
      <c r="R318" s="90" t="s">
        <v>2</v>
      </c>
    </row>
    <row r="319" spans="1:18" x14ac:dyDescent="0.45">
      <c r="A319" s="88"/>
      <c r="B319" s="6"/>
      <c r="C319" s="6"/>
      <c r="D319" s="6"/>
      <c r="E319" s="90"/>
      <c r="F319" s="7"/>
      <c r="G319" s="7"/>
      <c r="H319" s="7"/>
      <c r="I319" s="7"/>
      <c r="J319" s="7"/>
      <c r="K319" s="7"/>
      <c r="L319" s="7"/>
      <c r="M319" s="7"/>
      <c r="N319" s="90"/>
      <c r="O319" s="7"/>
      <c r="P319" s="7"/>
      <c r="Q319" s="7"/>
      <c r="R319" s="90"/>
    </row>
    <row r="320" spans="1:18" x14ac:dyDescent="0.45">
      <c r="A320" s="89"/>
      <c r="B320" s="8" t="s">
        <v>273</v>
      </c>
      <c r="C320" s="9" t="s">
        <v>3</v>
      </c>
      <c r="D320" s="9" t="s">
        <v>4</v>
      </c>
      <c r="E320" s="91"/>
      <c r="F320" s="10" t="s">
        <v>5</v>
      </c>
      <c r="G320" s="11" t="s">
        <v>6</v>
      </c>
      <c r="H320" s="11" t="s">
        <v>7</v>
      </c>
      <c r="I320" s="11" t="s">
        <v>8</v>
      </c>
      <c r="J320" s="11" t="s">
        <v>9</v>
      </c>
      <c r="K320" s="12" t="s">
        <v>10</v>
      </c>
      <c r="L320" s="13" t="s">
        <v>11</v>
      </c>
      <c r="M320" s="12" t="s">
        <v>12</v>
      </c>
      <c r="N320" s="91"/>
      <c r="O320" s="10" t="s">
        <v>13</v>
      </c>
      <c r="P320" s="14" t="s">
        <v>14</v>
      </c>
      <c r="Q320" s="14" t="s">
        <v>15</v>
      </c>
      <c r="R320" s="91"/>
    </row>
    <row r="321" spans="1:18" x14ac:dyDescent="0.45">
      <c r="A321" s="15" t="s">
        <v>16</v>
      </c>
      <c r="B321" s="16"/>
      <c r="C321" s="17"/>
      <c r="D321" s="17"/>
      <c r="E321" s="18"/>
      <c r="F321" s="17"/>
      <c r="G321" s="16"/>
      <c r="H321" s="17"/>
      <c r="I321" s="17"/>
      <c r="J321" s="17"/>
      <c r="K321" s="17"/>
      <c r="L321" s="17"/>
      <c r="M321" s="17"/>
      <c r="N321" s="19"/>
      <c r="O321" s="16"/>
      <c r="P321" s="17"/>
      <c r="Q321" s="20"/>
      <c r="R321" s="20"/>
    </row>
    <row r="322" spans="1:18" x14ac:dyDescent="0.45">
      <c r="A322" s="21" t="s">
        <v>17</v>
      </c>
      <c r="B322" s="85">
        <f>0.415249169387817*($F$3/38.52)</f>
        <v>0.41524916938781697</v>
      </c>
      <c r="C322" s="85">
        <f>0.0356388966*($F$3/38.52)</f>
        <v>3.5638896599999997E-2</v>
      </c>
      <c r="D322" s="85">
        <v>7.9459999999999999E-3</v>
      </c>
      <c r="E322" s="92">
        <f>B322+C322+D322</f>
        <v>0.45883406598781695</v>
      </c>
      <c r="F322" s="78" t="s">
        <v>45</v>
      </c>
      <c r="G322" s="22">
        <v>0</v>
      </c>
      <c r="H322" s="85">
        <f>0.10969856568*($F$3/38.52)</f>
        <v>0.10969856568</v>
      </c>
      <c r="I322" s="85">
        <v>1.186E-3</v>
      </c>
      <c r="J322" s="85">
        <v>1.4455000000000001E-2</v>
      </c>
      <c r="K322" s="78" t="s">
        <v>45</v>
      </c>
      <c r="L322" s="78" t="s">
        <v>45</v>
      </c>
      <c r="M322" s="78" t="s">
        <v>45</v>
      </c>
      <c r="N322" s="23">
        <f t="shared" ref="N322:N327" si="42">+G322+$H$10+$I$10+$J$10</f>
        <v>0.13444444219999999</v>
      </c>
      <c r="O322" s="85">
        <v>1.2695E-2</v>
      </c>
      <c r="P322" s="24">
        <v>0</v>
      </c>
      <c r="Q322" s="85">
        <v>7.2919999999999999E-3</v>
      </c>
      <c r="R322" s="25">
        <f t="shared" ref="R322:R327" si="43">+$O$10+P322+$Q$10</f>
        <v>3.6708999999999999E-2</v>
      </c>
    </row>
    <row r="323" spans="1:18" x14ac:dyDescent="0.45">
      <c r="A323" s="21" t="s">
        <v>18</v>
      </c>
      <c r="B323" s="85"/>
      <c r="C323" s="85"/>
      <c r="D323" s="85"/>
      <c r="E323" s="92"/>
      <c r="F323" s="85"/>
      <c r="G323" s="22">
        <v>6.9823999999999997E-2</v>
      </c>
      <c r="H323" s="85"/>
      <c r="I323" s="85"/>
      <c r="J323" s="85"/>
      <c r="K323" s="78"/>
      <c r="L323" s="78"/>
      <c r="M323" s="78"/>
      <c r="N323" s="23">
        <f t="shared" si="42"/>
        <v>0.20426844220000001</v>
      </c>
      <c r="O323" s="85"/>
      <c r="P323" s="24">
        <v>4.6199999999999998E-2</v>
      </c>
      <c r="Q323" s="85"/>
      <c r="R323" s="25">
        <f t="shared" si="43"/>
        <v>8.2908999999999983E-2</v>
      </c>
    </row>
    <row r="324" spans="1:18" x14ac:dyDescent="0.45">
      <c r="A324" s="21" t="s">
        <v>19</v>
      </c>
      <c r="B324" s="85"/>
      <c r="C324" s="85"/>
      <c r="D324" s="85"/>
      <c r="E324" s="92"/>
      <c r="F324" s="85"/>
      <c r="G324" s="22">
        <v>6.3909000000000007E-2</v>
      </c>
      <c r="H324" s="85"/>
      <c r="I324" s="85"/>
      <c r="J324" s="85"/>
      <c r="K324" s="78"/>
      <c r="L324" s="78"/>
      <c r="M324" s="78"/>
      <c r="N324" s="23">
        <f t="shared" si="42"/>
        <v>0.19835344220000001</v>
      </c>
      <c r="O324" s="85"/>
      <c r="P324" s="24">
        <v>2.7300000000000001E-2</v>
      </c>
      <c r="Q324" s="85"/>
      <c r="R324" s="25">
        <f t="shared" si="43"/>
        <v>6.400900000000001E-2</v>
      </c>
    </row>
    <row r="325" spans="1:18" x14ac:dyDescent="0.45">
      <c r="A325" s="21" t="s">
        <v>20</v>
      </c>
      <c r="B325" s="85"/>
      <c r="C325" s="85"/>
      <c r="D325" s="85"/>
      <c r="E325" s="92"/>
      <c r="F325" s="85"/>
      <c r="G325" s="22">
        <v>6.4177999999999999E-2</v>
      </c>
      <c r="H325" s="85"/>
      <c r="I325" s="85"/>
      <c r="J325" s="85"/>
      <c r="K325" s="78"/>
      <c r="L325" s="78"/>
      <c r="M325" s="78"/>
      <c r="N325" s="23">
        <f t="shared" si="42"/>
        <v>0.19862244220000003</v>
      </c>
      <c r="O325" s="85"/>
      <c r="P325" s="24">
        <v>2.2100000000000002E-2</v>
      </c>
      <c r="Q325" s="85"/>
      <c r="R325" s="25">
        <f t="shared" si="43"/>
        <v>5.8809E-2</v>
      </c>
    </row>
    <row r="326" spans="1:18" x14ac:dyDescent="0.45">
      <c r="A326" s="21" t="s">
        <v>21</v>
      </c>
      <c r="B326" s="85"/>
      <c r="C326" s="85"/>
      <c r="D326" s="85"/>
      <c r="E326" s="92"/>
      <c r="F326" s="85"/>
      <c r="G326" s="22">
        <v>4.7953999999999997E-2</v>
      </c>
      <c r="H326" s="85"/>
      <c r="I326" s="85"/>
      <c r="J326" s="85"/>
      <c r="K326" s="78"/>
      <c r="L326" s="78"/>
      <c r="M326" s="78"/>
      <c r="N326" s="23">
        <f t="shared" si="42"/>
        <v>0.18239844220000001</v>
      </c>
      <c r="O326" s="85"/>
      <c r="P326" s="24">
        <v>1.5800000000000002E-2</v>
      </c>
      <c r="Q326" s="85"/>
      <c r="R326" s="25">
        <f t="shared" si="43"/>
        <v>5.2509E-2</v>
      </c>
    </row>
    <row r="327" spans="1:18" x14ac:dyDescent="0.45">
      <c r="A327" s="21" t="s">
        <v>22</v>
      </c>
      <c r="B327" s="86"/>
      <c r="C327" s="86"/>
      <c r="D327" s="86"/>
      <c r="E327" s="93"/>
      <c r="F327" s="86"/>
      <c r="G327" s="22">
        <v>2.4291E-2</v>
      </c>
      <c r="H327" s="86"/>
      <c r="I327" s="86"/>
      <c r="J327" s="86"/>
      <c r="K327" s="79"/>
      <c r="L327" s="79"/>
      <c r="M327" s="79"/>
      <c r="N327" s="23">
        <f t="shared" si="42"/>
        <v>0.15873544219999999</v>
      </c>
      <c r="O327" s="86"/>
      <c r="P327" s="26">
        <v>6.6E-3</v>
      </c>
      <c r="Q327" s="86"/>
      <c r="R327" s="25">
        <f t="shared" si="43"/>
        <v>4.3309E-2</v>
      </c>
    </row>
    <row r="328" spans="1:18" x14ac:dyDescent="0.45">
      <c r="A328" s="27" t="s">
        <v>23</v>
      </c>
      <c r="B328" s="28"/>
      <c r="C328" s="29"/>
      <c r="D328" s="28"/>
      <c r="E328" s="30"/>
      <c r="F328" s="31"/>
      <c r="G328" s="28"/>
      <c r="H328" s="32"/>
      <c r="I328" s="28"/>
      <c r="J328" s="28"/>
      <c r="K328" s="28"/>
      <c r="L328" s="28"/>
      <c r="M328" s="28"/>
      <c r="N328" s="30"/>
      <c r="O328" s="28"/>
      <c r="P328" s="32"/>
      <c r="Q328" s="33"/>
      <c r="R328" s="33"/>
    </row>
    <row r="329" spans="1:18" x14ac:dyDescent="0.45">
      <c r="A329" s="34" t="s">
        <v>49</v>
      </c>
      <c r="B329" s="78" t="s">
        <v>45</v>
      </c>
      <c r="C329" s="78" t="s">
        <v>45</v>
      </c>
      <c r="D329" s="76">
        <v>58.93</v>
      </c>
      <c r="E329" s="80">
        <f>SUM(B329:D331)</f>
        <v>58.93</v>
      </c>
      <c r="F329" s="35">
        <v>67.39</v>
      </c>
      <c r="G329" s="78" t="s">
        <v>45</v>
      </c>
      <c r="H329" s="78" t="s">
        <v>45</v>
      </c>
      <c r="I329" s="78" t="s">
        <v>45</v>
      </c>
      <c r="J329" s="78" t="s">
        <v>45</v>
      </c>
      <c r="K329" s="76">
        <v>-0.25</v>
      </c>
      <c r="L329" s="76">
        <v>0.06</v>
      </c>
      <c r="M329" s="76">
        <v>0</v>
      </c>
      <c r="N329" s="36">
        <f>+F329+$K$17+$L$17+$M$17</f>
        <v>67.03</v>
      </c>
      <c r="O329" s="78" t="s">
        <v>45</v>
      </c>
      <c r="P329" s="76">
        <v>-23.13</v>
      </c>
      <c r="Q329" s="78" t="s">
        <v>45</v>
      </c>
      <c r="R329" s="80">
        <v>-23.13</v>
      </c>
    </row>
    <row r="330" spans="1:18" x14ac:dyDescent="0.45">
      <c r="A330" s="34" t="s">
        <v>24</v>
      </c>
      <c r="B330" s="85"/>
      <c r="C330" s="85"/>
      <c r="D330" s="76"/>
      <c r="E330" s="80"/>
      <c r="F330" s="35">
        <v>469.74</v>
      </c>
      <c r="G330" s="85"/>
      <c r="H330" s="85"/>
      <c r="I330" s="85"/>
      <c r="J330" s="85"/>
      <c r="K330" s="76"/>
      <c r="L330" s="76"/>
      <c r="M330" s="76"/>
      <c r="N330" s="36">
        <f t="shared" ref="N330:N331" si="44">+F330+$K$17+$L$17+$M$17</f>
        <v>469.38</v>
      </c>
      <c r="O330" s="78"/>
      <c r="P330" s="76"/>
      <c r="Q330" s="78"/>
      <c r="R330" s="80"/>
    </row>
    <row r="331" spans="1:18" x14ac:dyDescent="0.45">
      <c r="A331" s="37" t="s">
        <v>25</v>
      </c>
      <c r="B331" s="86"/>
      <c r="C331" s="86"/>
      <c r="D331" s="77"/>
      <c r="E331" s="81"/>
      <c r="F331" s="38">
        <v>975.12</v>
      </c>
      <c r="G331" s="86"/>
      <c r="H331" s="86"/>
      <c r="I331" s="86"/>
      <c r="J331" s="86"/>
      <c r="K331" s="77"/>
      <c r="L331" s="77"/>
      <c r="M331" s="77"/>
      <c r="N331" s="39">
        <f t="shared" si="44"/>
        <v>974.76</v>
      </c>
      <c r="O331" s="79"/>
      <c r="P331" s="77"/>
      <c r="Q331" s="79"/>
      <c r="R331" s="81"/>
    </row>
    <row r="332" spans="1:18" x14ac:dyDescent="0.45">
      <c r="A332" s="40" t="s">
        <v>26</v>
      </c>
      <c r="B332" s="82" t="s">
        <v>27</v>
      </c>
      <c r="C332" s="83"/>
      <c r="D332" s="83"/>
      <c r="E332" s="83"/>
      <c r="F332" s="83"/>
      <c r="G332" s="83"/>
      <c r="H332" s="83"/>
      <c r="I332" s="83"/>
      <c r="J332" s="83"/>
      <c r="K332" s="83"/>
      <c r="L332" s="83"/>
      <c r="M332" s="83"/>
      <c r="N332" s="83"/>
      <c r="O332" s="83"/>
      <c r="P332" s="83"/>
      <c r="Q332" s="83"/>
      <c r="R332" s="84"/>
    </row>
    <row r="333" spans="1:18" ht="33.75" x14ac:dyDescent="0.5">
      <c r="A333" s="48"/>
    </row>
    <row r="334" spans="1:18" s="5" customFormat="1" ht="26.25" x14ac:dyDescent="0.25">
      <c r="A334" s="87" t="s">
        <v>50</v>
      </c>
      <c r="B334" s="87"/>
      <c r="C334" s="87"/>
      <c r="D334" s="87"/>
      <c r="E334" s="87"/>
      <c r="F334" s="87"/>
      <c r="G334" s="87"/>
      <c r="H334" s="87"/>
      <c r="I334" s="87"/>
      <c r="J334" s="87"/>
      <c r="K334" s="87"/>
      <c r="L334" s="87"/>
      <c r="M334" s="87"/>
      <c r="N334" s="87"/>
      <c r="O334" s="87"/>
      <c r="P334" s="87"/>
      <c r="Q334" s="87"/>
      <c r="R334" s="87"/>
    </row>
    <row r="335" spans="1:18" s="5" customFormat="1" ht="26.25" x14ac:dyDescent="0.25">
      <c r="A335" s="88" t="s">
        <v>215</v>
      </c>
      <c r="B335" s="6"/>
      <c r="C335" s="6"/>
      <c r="D335" s="6"/>
      <c r="E335" s="90" t="s">
        <v>0</v>
      </c>
      <c r="F335" s="7"/>
      <c r="G335" s="7"/>
      <c r="H335" s="7"/>
      <c r="I335" s="7"/>
      <c r="J335" s="7"/>
      <c r="K335" s="7"/>
      <c r="L335" s="7"/>
      <c r="M335" s="7"/>
      <c r="N335" s="90" t="s">
        <v>1</v>
      </c>
      <c r="O335" s="7"/>
      <c r="P335" s="7"/>
      <c r="Q335" s="7"/>
      <c r="R335" s="90" t="s">
        <v>2</v>
      </c>
    </row>
    <row r="336" spans="1:18" s="5" customFormat="1" ht="26.25" x14ac:dyDescent="0.25">
      <c r="A336" s="88"/>
      <c r="B336" s="6"/>
      <c r="C336" s="6"/>
      <c r="D336" s="6"/>
      <c r="E336" s="90"/>
      <c r="F336" s="7"/>
      <c r="G336" s="7"/>
      <c r="H336" s="7"/>
      <c r="I336" s="7"/>
      <c r="J336" s="7"/>
      <c r="K336" s="7"/>
      <c r="L336" s="7"/>
      <c r="M336" s="7"/>
      <c r="N336" s="90"/>
      <c r="O336" s="7"/>
      <c r="P336" s="7"/>
      <c r="Q336" s="7"/>
      <c r="R336" s="90"/>
    </row>
    <row r="337" spans="1:18" s="5" customFormat="1" ht="42.75" customHeight="1" x14ac:dyDescent="0.25">
      <c r="A337" s="89"/>
      <c r="B337" s="8" t="s">
        <v>273</v>
      </c>
      <c r="C337" s="9" t="s">
        <v>3</v>
      </c>
      <c r="D337" s="9" t="s">
        <v>4</v>
      </c>
      <c r="E337" s="91"/>
      <c r="F337" s="10" t="s">
        <v>5</v>
      </c>
      <c r="G337" s="11" t="s">
        <v>6</v>
      </c>
      <c r="H337" s="11" t="s">
        <v>7</v>
      </c>
      <c r="I337" s="11" t="s">
        <v>8</v>
      </c>
      <c r="J337" s="11" t="s">
        <v>9</v>
      </c>
      <c r="K337" s="12" t="s">
        <v>10</v>
      </c>
      <c r="L337" s="13" t="s">
        <v>11</v>
      </c>
      <c r="M337" s="12" t="s">
        <v>12</v>
      </c>
      <c r="N337" s="91"/>
      <c r="O337" s="10" t="s">
        <v>13</v>
      </c>
      <c r="P337" s="14" t="s">
        <v>14</v>
      </c>
      <c r="Q337" s="14" t="s">
        <v>15</v>
      </c>
      <c r="R337" s="91"/>
    </row>
    <row r="338" spans="1:18" s="5" customFormat="1" ht="26.25" x14ac:dyDescent="0.25">
      <c r="A338" s="15" t="s">
        <v>16</v>
      </c>
      <c r="B338" s="16"/>
      <c r="C338" s="17"/>
      <c r="D338" s="17"/>
      <c r="E338" s="18"/>
      <c r="F338" s="17"/>
      <c r="G338" s="16"/>
      <c r="H338" s="17"/>
      <c r="I338" s="17"/>
      <c r="J338" s="17"/>
      <c r="K338" s="17"/>
      <c r="L338" s="17"/>
      <c r="M338" s="17"/>
      <c r="N338" s="19"/>
      <c r="O338" s="16"/>
      <c r="P338" s="17"/>
      <c r="Q338" s="20"/>
      <c r="R338" s="20"/>
    </row>
    <row r="339" spans="1:18" s="5" customFormat="1" ht="26.25" x14ac:dyDescent="0.25">
      <c r="A339" s="21" t="s">
        <v>17</v>
      </c>
      <c r="B339" s="85">
        <f>0.43379007985515*($F$3/38.52)</f>
        <v>0.43379007985515</v>
      </c>
      <c r="C339" s="85">
        <f>0.0356388966*($F$3/38.52)</f>
        <v>3.5638896599999997E-2</v>
      </c>
      <c r="D339" s="85">
        <v>7.9459999999999999E-3</v>
      </c>
      <c r="E339" s="92">
        <f>B339+C339+D339</f>
        <v>0.47737497645515004</v>
      </c>
      <c r="F339" s="78" t="s">
        <v>45</v>
      </c>
      <c r="G339" s="22">
        <v>0</v>
      </c>
      <c r="H339" s="85">
        <f>0.10969856568*($F$3/38.52)</f>
        <v>0.10969856568</v>
      </c>
      <c r="I339" s="85">
        <v>1.186E-3</v>
      </c>
      <c r="J339" s="85">
        <v>1.4455000000000001E-2</v>
      </c>
      <c r="K339" s="78" t="s">
        <v>45</v>
      </c>
      <c r="L339" s="78" t="s">
        <v>45</v>
      </c>
      <c r="M339" s="78" t="s">
        <v>45</v>
      </c>
      <c r="N339" s="23">
        <f t="shared" ref="N339:N344" si="45">+G339+$H$10+$I$10+$J$10</f>
        <v>0.13444444219999999</v>
      </c>
      <c r="O339" s="85">
        <v>1.2695E-2</v>
      </c>
      <c r="P339" s="24">
        <v>0</v>
      </c>
      <c r="Q339" s="85">
        <v>7.2919999999999999E-3</v>
      </c>
      <c r="R339" s="25">
        <f t="shared" ref="R339:R344" si="46">+$O$10+P339+$Q$10</f>
        <v>3.6708999999999999E-2</v>
      </c>
    </row>
    <row r="340" spans="1:18" s="5" customFormat="1" ht="26.25" x14ac:dyDescent="0.25">
      <c r="A340" s="21" t="s">
        <v>18</v>
      </c>
      <c r="B340" s="85"/>
      <c r="C340" s="85"/>
      <c r="D340" s="85"/>
      <c r="E340" s="92"/>
      <c r="F340" s="85"/>
      <c r="G340" s="22">
        <v>6.9823999999999997E-2</v>
      </c>
      <c r="H340" s="85"/>
      <c r="I340" s="85"/>
      <c r="J340" s="85"/>
      <c r="K340" s="78"/>
      <c r="L340" s="78"/>
      <c r="M340" s="78"/>
      <c r="N340" s="23">
        <f t="shared" si="45"/>
        <v>0.20426844220000001</v>
      </c>
      <c r="O340" s="85"/>
      <c r="P340" s="24">
        <v>4.6199999999999998E-2</v>
      </c>
      <c r="Q340" s="85"/>
      <c r="R340" s="25">
        <f t="shared" si="46"/>
        <v>8.2908999999999983E-2</v>
      </c>
    </row>
    <row r="341" spans="1:18" s="5" customFormat="1" ht="26.25" x14ac:dyDescent="0.25">
      <c r="A341" s="21" t="s">
        <v>19</v>
      </c>
      <c r="B341" s="85"/>
      <c r="C341" s="85"/>
      <c r="D341" s="85"/>
      <c r="E341" s="92"/>
      <c r="F341" s="85"/>
      <c r="G341" s="22">
        <v>6.3909000000000007E-2</v>
      </c>
      <c r="H341" s="85"/>
      <c r="I341" s="85"/>
      <c r="J341" s="85"/>
      <c r="K341" s="78"/>
      <c r="L341" s="78"/>
      <c r="M341" s="78"/>
      <c r="N341" s="23">
        <f t="shared" si="45"/>
        <v>0.19835344220000001</v>
      </c>
      <c r="O341" s="85"/>
      <c r="P341" s="24">
        <v>2.7300000000000001E-2</v>
      </c>
      <c r="Q341" s="85"/>
      <c r="R341" s="25">
        <f t="shared" si="46"/>
        <v>6.400900000000001E-2</v>
      </c>
    </row>
    <row r="342" spans="1:18" s="5" customFormat="1" ht="26.25" x14ac:dyDescent="0.25">
      <c r="A342" s="21" t="s">
        <v>20</v>
      </c>
      <c r="B342" s="85"/>
      <c r="C342" s="85"/>
      <c r="D342" s="85"/>
      <c r="E342" s="92"/>
      <c r="F342" s="85"/>
      <c r="G342" s="22">
        <v>6.4177999999999999E-2</v>
      </c>
      <c r="H342" s="85"/>
      <c r="I342" s="85"/>
      <c r="J342" s="85"/>
      <c r="K342" s="78"/>
      <c r="L342" s="78"/>
      <c r="M342" s="78"/>
      <c r="N342" s="23">
        <f t="shared" si="45"/>
        <v>0.19862244220000003</v>
      </c>
      <c r="O342" s="85"/>
      <c r="P342" s="24">
        <v>2.2100000000000002E-2</v>
      </c>
      <c r="Q342" s="85"/>
      <c r="R342" s="25">
        <f t="shared" si="46"/>
        <v>5.8809E-2</v>
      </c>
    </row>
    <row r="343" spans="1:18" s="5" customFormat="1" ht="26.25" x14ac:dyDescent="0.25">
      <c r="A343" s="21" t="s">
        <v>21</v>
      </c>
      <c r="B343" s="85"/>
      <c r="C343" s="85"/>
      <c r="D343" s="85"/>
      <c r="E343" s="92"/>
      <c r="F343" s="85"/>
      <c r="G343" s="22">
        <v>4.7953999999999997E-2</v>
      </c>
      <c r="H343" s="85"/>
      <c r="I343" s="85"/>
      <c r="J343" s="85"/>
      <c r="K343" s="78"/>
      <c r="L343" s="78"/>
      <c r="M343" s="78"/>
      <c r="N343" s="23">
        <f t="shared" si="45"/>
        <v>0.18239844220000001</v>
      </c>
      <c r="O343" s="85"/>
      <c r="P343" s="24">
        <v>1.5800000000000002E-2</v>
      </c>
      <c r="Q343" s="85"/>
      <c r="R343" s="25">
        <f t="shared" si="46"/>
        <v>5.2509E-2</v>
      </c>
    </row>
    <row r="344" spans="1:18" s="5" customFormat="1" ht="26.25" x14ac:dyDescent="0.25">
      <c r="A344" s="21" t="s">
        <v>22</v>
      </c>
      <c r="B344" s="86"/>
      <c r="C344" s="86"/>
      <c r="D344" s="86"/>
      <c r="E344" s="93"/>
      <c r="F344" s="86"/>
      <c r="G344" s="22">
        <v>2.4291E-2</v>
      </c>
      <c r="H344" s="86"/>
      <c r="I344" s="86"/>
      <c r="J344" s="86"/>
      <c r="K344" s="79"/>
      <c r="L344" s="79"/>
      <c r="M344" s="79"/>
      <c r="N344" s="23">
        <f t="shared" si="45"/>
        <v>0.15873544219999999</v>
      </c>
      <c r="O344" s="86"/>
      <c r="P344" s="26">
        <v>6.6E-3</v>
      </c>
      <c r="Q344" s="86"/>
      <c r="R344" s="25">
        <f t="shared" si="46"/>
        <v>4.3309E-2</v>
      </c>
    </row>
    <row r="345" spans="1:18" s="5" customFormat="1" ht="26.25" x14ac:dyDescent="0.25">
      <c r="A345" s="27" t="s">
        <v>23</v>
      </c>
      <c r="B345" s="28"/>
      <c r="C345" s="29"/>
      <c r="D345" s="28"/>
      <c r="E345" s="30"/>
      <c r="F345" s="31"/>
      <c r="G345" s="28"/>
      <c r="H345" s="32"/>
      <c r="I345" s="28"/>
      <c r="J345" s="28"/>
      <c r="K345" s="28"/>
      <c r="L345" s="28"/>
      <c r="M345" s="28"/>
      <c r="N345" s="30"/>
      <c r="O345" s="28"/>
      <c r="P345" s="32"/>
      <c r="Q345" s="33"/>
      <c r="R345" s="33"/>
    </row>
    <row r="346" spans="1:18" s="5" customFormat="1" ht="26.25" x14ac:dyDescent="0.25">
      <c r="A346" s="34" t="s">
        <v>49</v>
      </c>
      <c r="B346" s="78" t="s">
        <v>45</v>
      </c>
      <c r="C346" s="78" t="s">
        <v>45</v>
      </c>
      <c r="D346" s="76">
        <v>58.93</v>
      </c>
      <c r="E346" s="80">
        <f>SUM(B346:D348)</f>
        <v>58.93</v>
      </c>
      <c r="F346" s="35">
        <v>67.39</v>
      </c>
      <c r="G346" s="78" t="s">
        <v>45</v>
      </c>
      <c r="H346" s="78" t="s">
        <v>45</v>
      </c>
      <c r="I346" s="78" t="s">
        <v>45</v>
      </c>
      <c r="J346" s="78" t="s">
        <v>45</v>
      </c>
      <c r="K346" s="76">
        <v>-0.25</v>
      </c>
      <c r="L346" s="76">
        <v>0.06</v>
      </c>
      <c r="M346" s="76">
        <v>0</v>
      </c>
      <c r="N346" s="36">
        <f>+F346+$K$17+$L$17+$M$17</f>
        <v>67.03</v>
      </c>
      <c r="O346" s="78" t="s">
        <v>45</v>
      </c>
      <c r="P346" s="76">
        <v>-23.13</v>
      </c>
      <c r="Q346" s="78" t="s">
        <v>45</v>
      </c>
      <c r="R346" s="80">
        <v>-23.13</v>
      </c>
    </row>
    <row r="347" spans="1:18" s="5" customFormat="1" ht="26.25" x14ac:dyDescent="0.25">
      <c r="A347" s="34" t="s">
        <v>24</v>
      </c>
      <c r="B347" s="85"/>
      <c r="C347" s="85"/>
      <c r="D347" s="76"/>
      <c r="E347" s="80"/>
      <c r="F347" s="35">
        <v>469.74</v>
      </c>
      <c r="G347" s="85"/>
      <c r="H347" s="85"/>
      <c r="I347" s="85"/>
      <c r="J347" s="85"/>
      <c r="K347" s="76"/>
      <c r="L347" s="76"/>
      <c r="M347" s="76"/>
      <c r="N347" s="36">
        <f t="shared" ref="N347:N348" si="47">+F347+$K$17+$L$17+$M$17</f>
        <v>469.38</v>
      </c>
      <c r="O347" s="78"/>
      <c r="P347" s="76"/>
      <c r="Q347" s="78"/>
      <c r="R347" s="80"/>
    </row>
    <row r="348" spans="1:18" s="5" customFormat="1" ht="26.25" x14ac:dyDescent="0.25">
      <c r="A348" s="37" t="s">
        <v>25</v>
      </c>
      <c r="B348" s="86"/>
      <c r="C348" s="86"/>
      <c r="D348" s="77"/>
      <c r="E348" s="81"/>
      <c r="F348" s="38">
        <v>975.12</v>
      </c>
      <c r="G348" s="86"/>
      <c r="H348" s="86"/>
      <c r="I348" s="86"/>
      <c r="J348" s="86"/>
      <c r="K348" s="77"/>
      <c r="L348" s="77"/>
      <c r="M348" s="77"/>
      <c r="N348" s="39">
        <f t="shared" si="47"/>
        <v>974.76</v>
      </c>
      <c r="O348" s="79"/>
      <c r="P348" s="77"/>
      <c r="Q348" s="79"/>
      <c r="R348" s="81"/>
    </row>
    <row r="349" spans="1:18" s="5" customFormat="1" ht="26.25" x14ac:dyDescent="0.25">
      <c r="A349" s="40" t="s">
        <v>26</v>
      </c>
      <c r="B349" s="82" t="s">
        <v>27</v>
      </c>
      <c r="C349" s="83"/>
      <c r="D349" s="83"/>
      <c r="E349" s="83"/>
      <c r="F349" s="83"/>
      <c r="G349" s="83"/>
      <c r="H349" s="83"/>
      <c r="I349" s="83"/>
      <c r="J349" s="83"/>
      <c r="K349" s="83"/>
      <c r="L349" s="83"/>
      <c r="M349" s="83"/>
      <c r="N349" s="83"/>
      <c r="O349" s="83"/>
      <c r="P349" s="83"/>
      <c r="Q349" s="83"/>
      <c r="R349" s="84"/>
    </row>
    <row r="350" spans="1:18" ht="33.75" x14ac:dyDescent="0.5">
      <c r="A350" s="48"/>
    </row>
    <row r="351" spans="1:18" x14ac:dyDescent="0.45">
      <c r="A351" s="87" t="s">
        <v>50</v>
      </c>
      <c r="B351" s="87"/>
      <c r="C351" s="87"/>
      <c r="D351" s="87"/>
      <c r="E351" s="87"/>
      <c r="F351" s="87"/>
      <c r="G351" s="87"/>
      <c r="H351" s="87"/>
      <c r="I351" s="87"/>
      <c r="J351" s="87"/>
      <c r="K351" s="87"/>
      <c r="L351" s="87"/>
      <c r="M351" s="87"/>
      <c r="N351" s="87"/>
      <c r="O351" s="87"/>
      <c r="P351" s="87"/>
      <c r="Q351" s="87"/>
      <c r="R351" s="87"/>
    </row>
    <row r="352" spans="1:18" x14ac:dyDescent="0.45">
      <c r="A352" s="88" t="s">
        <v>212</v>
      </c>
      <c r="B352" s="6"/>
      <c r="C352" s="6"/>
      <c r="D352" s="6"/>
      <c r="E352" s="90" t="s">
        <v>0</v>
      </c>
      <c r="F352" s="7"/>
      <c r="G352" s="7"/>
      <c r="H352" s="7"/>
      <c r="I352" s="7"/>
      <c r="J352" s="7"/>
      <c r="K352" s="7"/>
      <c r="L352" s="7"/>
      <c r="M352" s="7"/>
      <c r="N352" s="90" t="s">
        <v>1</v>
      </c>
      <c r="O352" s="7"/>
      <c r="P352" s="7"/>
      <c r="Q352" s="7"/>
      <c r="R352" s="90" t="s">
        <v>2</v>
      </c>
    </row>
    <row r="353" spans="1:18" x14ac:dyDescent="0.45">
      <c r="A353" s="88"/>
      <c r="B353" s="6"/>
      <c r="C353" s="6"/>
      <c r="D353" s="6"/>
      <c r="E353" s="90"/>
      <c r="F353" s="7"/>
      <c r="G353" s="7"/>
      <c r="H353" s="7"/>
      <c r="I353" s="7"/>
      <c r="J353" s="7"/>
      <c r="K353" s="7"/>
      <c r="L353" s="7"/>
      <c r="M353" s="7"/>
      <c r="N353" s="90"/>
      <c r="O353" s="7"/>
      <c r="P353" s="7"/>
      <c r="Q353" s="7"/>
      <c r="R353" s="90"/>
    </row>
    <row r="354" spans="1:18" x14ac:dyDescent="0.45">
      <c r="A354" s="89"/>
      <c r="B354" s="8" t="s">
        <v>273</v>
      </c>
      <c r="C354" s="9" t="s">
        <v>3</v>
      </c>
      <c r="D354" s="9" t="s">
        <v>4</v>
      </c>
      <c r="E354" s="91"/>
      <c r="F354" s="10" t="s">
        <v>5</v>
      </c>
      <c r="G354" s="11" t="s">
        <v>6</v>
      </c>
      <c r="H354" s="11" t="s">
        <v>7</v>
      </c>
      <c r="I354" s="11" t="s">
        <v>8</v>
      </c>
      <c r="J354" s="11" t="s">
        <v>9</v>
      </c>
      <c r="K354" s="12" t="s">
        <v>10</v>
      </c>
      <c r="L354" s="13" t="s">
        <v>11</v>
      </c>
      <c r="M354" s="12" t="s">
        <v>12</v>
      </c>
      <c r="N354" s="91"/>
      <c r="O354" s="10" t="s">
        <v>13</v>
      </c>
      <c r="P354" s="14" t="s">
        <v>14</v>
      </c>
      <c r="Q354" s="14" t="s">
        <v>15</v>
      </c>
      <c r="R354" s="91"/>
    </row>
    <row r="355" spans="1:18" x14ac:dyDescent="0.45">
      <c r="A355" s="15" t="s">
        <v>16</v>
      </c>
      <c r="B355" s="16"/>
      <c r="C355" s="17"/>
      <c r="D355" s="17"/>
      <c r="E355" s="18"/>
      <c r="F355" s="17"/>
      <c r="G355" s="16"/>
      <c r="H355" s="17"/>
      <c r="I355" s="17"/>
      <c r="J355" s="17"/>
      <c r="K355" s="17"/>
      <c r="L355" s="17"/>
      <c r="M355" s="17"/>
      <c r="N355" s="19"/>
      <c r="O355" s="16"/>
      <c r="P355" s="17"/>
      <c r="Q355" s="20"/>
      <c r="R355" s="20"/>
    </row>
    <row r="356" spans="1:18" x14ac:dyDescent="0.45">
      <c r="A356" s="21" t="s">
        <v>17</v>
      </c>
      <c r="B356" s="85">
        <f>0.378861976069789*($F$3/38.52)</f>
        <v>0.378861976069789</v>
      </c>
      <c r="C356" s="85">
        <f>0.0356388966*($F$3/38.52)</f>
        <v>3.5638896599999997E-2</v>
      </c>
      <c r="D356" s="85">
        <v>7.9459999999999999E-3</v>
      </c>
      <c r="E356" s="92">
        <f>B356+C356+D356</f>
        <v>0.42244687266978898</v>
      </c>
      <c r="F356" s="78" t="s">
        <v>45</v>
      </c>
      <c r="G356" s="22">
        <v>0</v>
      </c>
      <c r="H356" s="85">
        <f>0.10969856568*($F$3/38.52)</f>
        <v>0.10969856568</v>
      </c>
      <c r="I356" s="85">
        <v>1.186E-3</v>
      </c>
      <c r="J356" s="85">
        <v>1.4455000000000001E-2</v>
      </c>
      <c r="K356" s="78" t="s">
        <v>45</v>
      </c>
      <c r="L356" s="78" t="s">
        <v>45</v>
      </c>
      <c r="M356" s="78" t="s">
        <v>45</v>
      </c>
      <c r="N356" s="23">
        <f t="shared" ref="N356:N361" si="48">+G356+$H$10+$I$10+$J$10</f>
        <v>0.13444444219999999</v>
      </c>
      <c r="O356" s="85">
        <v>1.2695E-2</v>
      </c>
      <c r="P356" s="24">
        <v>0</v>
      </c>
      <c r="Q356" s="85">
        <v>7.2919999999999999E-3</v>
      </c>
      <c r="R356" s="25">
        <f t="shared" ref="R356:R361" si="49">+$O$10+P356+$Q$10</f>
        <v>3.6708999999999999E-2</v>
      </c>
    </row>
    <row r="357" spans="1:18" x14ac:dyDescent="0.45">
      <c r="A357" s="21" t="s">
        <v>18</v>
      </c>
      <c r="B357" s="85"/>
      <c r="C357" s="85"/>
      <c r="D357" s="85"/>
      <c r="E357" s="92"/>
      <c r="F357" s="85"/>
      <c r="G357" s="22">
        <v>6.9823999999999997E-2</v>
      </c>
      <c r="H357" s="85"/>
      <c r="I357" s="85"/>
      <c r="J357" s="85"/>
      <c r="K357" s="78"/>
      <c r="L357" s="78"/>
      <c r="M357" s="78"/>
      <c r="N357" s="23">
        <f t="shared" si="48"/>
        <v>0.20426844220000001</v>
      </c>
      <c r="O357" s="85"/>
      <c r="P357" s="24">
        <v>4.6199999999999998E-2</v>
      </c>
      <c r="Q357" s="85"/>
      <c r="R357" s="25">
        <f t="shared" si="49"/>
        <v>8.2908999999999983E-2</v>
      </c>
    </row>
    <row r="358" spans="1:18" x14ac:dyDescent="0.45">
      <c r="A358" s="21" t="s">
        <v>19</v>
      </c>
      <c r="B358" s="85"/>
      <c r="C358" s="85"/>
      <c r="D358" s="85"/>
      <c r="E358" s="92"/>
      <c r="F358" s="85"/>
      <c r="G358" s="22">
        <v>6.3909000000000007E-2</v>
      </c>
      <c r="H358" s="85"/>
      <c r="I358" s="85"/>
      <c r="J358" s="85"/>
      <c r="K358" s="78"/>
      <c r="L358" s="78"/>
      <c r="M358" s="78"/>
      <c r="N358" s="23">
        <f t="shared" si="48"/>
        <v>0.19835344220000001</v>
      </c>
      <c r="O358" s="85"/>
      <c r="P358" s="24">
        <v>2.7300000000000001E-2</v>
      </c>
      <c r="Q358" s="85"/>
      <c r="R358" s="25">
        <f t="shared" si="49"/>
        <v>6.400900000000001E-2</v>
      </c>
    </row>
    <row r="359" spans="1:18" x14ac:dyDescent="0.45">
      <c r="A359" s="21" t="s">
        <v>20</v>
      </c>
      <c r="B359" s="85"/>
      <c r="C359" s="85"/>
      <c r="D359" s="85"/>
      <c r="E359" s="92"/>
      <c r="F359" s="85"/>
      <c r="G359" s="22">
        <v>6.4177999999999999E-2</v>
      </c>
      <c r="H359" s="85"/>
      <c r="I359" s="85"/>
      <c r="J359" s="85"/>
      <c r="K359" s="78"/>
      <c r="L359" s="78"/>
      <c r="M359" s="78"/>
      <c r="N359" s="23">
        <f t="shared" si="48"/>
        <v>0.19862244220000003</v>
      </c>
      <c r="O359" s="85"/>
      <c r="P359" s="24">
        <v>2.2100000000000002E-2</v>
      </c>
      <c r="Q359" s="85"/>
      <c r="R359" s="25">
        <f t="shared" si="49"/>
        <v>5.8809E-2</v>
      </c>
    </row>
    <row r="360" spans="1:18" x14ac:dyDescent="0.45">
      <c r="A360" s="21" t="s">
        <v>21</v>
      </c>
      <c r="B360" s="85"/>
      <c r="C360" s="85"/>
      <c r="D360" s="85"/>
      <c r="E360" s="92"/>
      <c r="F360" s="85"/>
      <c r="G360" s="22">
        <v>4.7953999999999997E-2</v>
      </c>
      <c r="H360" s="85"/>
      <c r="I360" s="85"/>
      <c r="J360" s="85"/>
      <c r="K360" s="78"/>
      <c r="L360" s="78"/>
      <c r="M360" s="78"/>
      <c r="N360" s="23">
        <f t="shared" si="48"/>
        <v>0.18239844220000001</v>
      </c>
      <c r="O360" s="85"/>
      <c r="P360" s="24">
        <v>1.5800000000000002E-2</v>
      </c>
      <c r="Q360" s="85"/>
      <c r="R360" s="25">
        <f t="shared" si="49"/>
        <v>5.2509E-2</v>
      </c>
    </row>
    <row r="361" spans="1:18" x14ac:dyDescent="0.45">
      <c r="A361" s="21" t="s">
        <v>22</v>
      </c>
      <c r="B361" s="86"/>
      <c r="C361" s="86"/>
      <c r="D361" s="86"/>
      <c r="E361" s="93"/>
      <c r="F361" s="86"/>
      <c r="G361" s="22">
        <v>2.4291E-2</v>
      </c>
      <c r="H361" s="86"/>
      <c r="I361" s="86"/>
      <c r="J361" s="86"/>
      <c r="K361" s="79"/>
      <c r="L361" s="79"/>
      <c r="M361" s="79"/>
      <c r="N361" s="23">
        <f t="shared" si="48"/>
        <v>0.15873544219999999</v>
      </c>
      <c r="O361" s="86"/>
      <c r="P361" s="26">
        <v>6.6E-3</v>
      </c>
      <c r="Q361" s="86"/>
      <c r="R361" s="25">
        <f t="shared" si="49"/>
        <v>4.3309E-2</v>
      </c>
    </row>
    <row r="362" spans="1:18" x14ac:dyDescent="0.45">
      <c r="A362" s="27" t="s">
        <v>23</v>
      </c>
      <c r="B362" s="28"/>
      <c r="C362" s="29"/>
      <c r="D362" s="28"/>
      <c r="E362" s="30"/>
      <c r="F362" s="31"/>
      <c r="G362" s="28"/>
      <c r="H362" s="32"/>
      <c r="I362" s="28"/>
      <c r="J362" s="28"/>
      <c r="K362" s="28"/>
      <c r="L362" s="28"/>
      <c r="M362" s="28"/>
      <c r="N362" s="30"/>
      <c r="O362" s="28"/>
      <c r="P362" s="32"/>
      <c r="Q362" s="33"/>
      <c r="R362" s="33"/>
    </row>
    <row r="363" spans="1:18" x14ac:dyDescent="0.45">
      <c r="A363" s="34" t="s">
        <v>49</v>
      </c>
      <c r="B363" s="78" t="s">
        <v>45</v>
      </c>
      <c r="C363" s="78" t="s">
        <v>45</v>
      </c>
      <c r="D363" s="76">
        <v>58.93</v>
      </c>
      <c r="E363" s="80">
        <f>SUM(B363:D365)</f>
        <v>58.93</v>
      </c>
      <c r="F363" s="35">
        <v>67.39</v>
      </c>
      <c r="G363" s="78" t="s">
        <v>45</v>
      </c>
      <c r="H363" s="78" t="s">
        <v>45</v>
      </c>
      <c r="I363" s="78" t="s">
        <v>45</v>
      </c>
      <c r="J363" s="78" t="s">
        <v>45</v>
      </c>
      <c r="K363" s="76">
        <v>-0.25</v>
      </c>
      <c r="L363" s="76">
        <v>0.06</v>
      </c>
      <c r="M363" s="76">
        <v>0</v>
      </c>
      <c r="N363" s="36">
        <f>+F363+$K$17+$L$17+$M$17</f>
        <v>67.03</v>
      </c>
      <c r="O363" s="78" t="s">
        <v>45</v>
      </c>
      <c r="P363" s="76">
        <v>-23.13</v>
      </c>
      <c r="Q363" s="78" t="s">
        <v>45</v>
      </c>
      <c r="R363" s="80">
        <v>-23.13</v>
      </c>
    </row>
    <row r="364" spans="1:18" x14ac:dyDescent="0.45">
      <c r="A364" s="34" t="s">
        <v>24</v>
      </c>
      <c r="B364" s="85"/>
      <c r="C364" s="85"/>
      <c r="D364" s="76"/>
      <c r="E364" s="80"/>
      <c r="F364" s="35">
        <v>469.74</v>
      </c>
      <c r="G364" s="85"/>
      <c r="H364" s="85"/>
      <c r="I364" s="85"/>
      <c r="J364" s="85"/>
      <c r="K364" s="76"/>
      <c r="L364" s="76"/>
      <c r="M364" s="76"/>
      <c r="N364" s="36">
        <f t="shared" ref="N364:N365" si="50">+F364+$K$17+$L$17+$M$17</f>
        <v>469.38</v>
      </c>
      <c r="O364" s="78"/>
      <c r="P364" s="76"/>
      <c r="Q364" s="78"/>
      <c r="R364" s="80"/>
    </row>
    <row r="365" spans="1:18" x14ac:dyDescent="0.45">
      <c r="A365" s="37" t="s">
        <v>25</v>
      </c>
      <c r="B365" s="86"/>
      <c r="C365" s="86"/>
      <c r="D365" s="77"/>
      <c r="E365" s="81"/>
      <c r="F365" s="38">
        <v>975.12</v>
      </c>
      <c r="G365" s="86"/>
      <c r="H365" s="86"/>
      <c r="I365" s="86"/>
      <c r="J365" s="86"/>
      <c r="K365" s="77"/>
      <c r="L365" s="77"/>
      <c r="M365" s="77"/>
      <c r="N365" s="39">
        <f t="shared" si="50"/>
        <v>974.76</v>
      </c>
      <c r="O365" s="79"/>
      <c r="P365" s="77"/>
      <c r="Q365" s="79"/>
      <c r="R365" s="81"/>
    </row>
    <row r="366" spans="1:18" x14ac:dyDescent="0.45">
      <c r="A366" s="40" t="s">
        <v>26</v>
      </c>
      <c r="B366" s="82" t="s">
        <v>27</v>
      </c>
      <c r="C366" s="83"/>
      <c r="D366" s="83"/>
      <c r="E366" s="83"/>
      <c r="F366" s="83"/>
      <c r="G366" s="83"/>
      <c r="H366" s="83"/>
      <c r="I366" s="83"/>
      <c r="J366" s="83"/>
      <c r="K366" s="83"/>
      <c r="L366" s="83"/>
      <c r="M366" s="83"/>
      <c r="N366" s="83"/>
      <c r="O366" s="83"/>
      <c r="P366" s="83"/>
      <c r="Q366" s="83"/>
      <c r="R366" s="84"/>
    </row>
    <row r="367" spans="1:18" ht="33.75" x14ac:dyDescent="0.5">
      <c r="A367" s="48"/>
    </row>
    <row r="368" spans="1:18" x14ac:dyDescent="0.45">
      <c r="A368" s="87" t="s">
        <v>50</v>
      </c>
      <c r="B368" s="87"/>
      <c r="C368" s="87"/>
      <c r="D368" s="87"/>
      <c r="E368" s="87"/>
      <c r="F368" s="87"/>
      <c r="G368" s="87"/>
      <c r="H368" s="87"/>
      <c r="I368" s="87"/>
      <c r="J368" s="87"/>
      <c r="K368" s="87"/>
      <c r="L368" s="87"/>
      <c r="M368" s="87"/>
      <c r="N368" s="87"/>
      <c r="O368" s="87"/>
      <c r="P368" s="87"/>
      <c r="Q368" s="87"/>
      <c r="R368" s="87"/>
    </row>
    <row r="369" spans="1:18" x14ac:dyDescent="0.45">
      <c r="A369" s="88" t="s">
        <v>211</v>
      </c>
      <c r="B369" s="6"/>
      <c r="C369" s="6"/>
      <c r="D369" s="6"/>
      <c r="E369" s="90" t="s">
        <v>0</v>
      </c>
      <c r="F369" s="7"/>
      <c r="G369" s="7"/>
      <c r="H369" s="7"/>
      <c r="I369" s="7"/>
      <c r="J369" s="7"/>
      <c r="K369" s="7"/>
      <c r="L369" s="7"/>
      <c r="M369" s="7"/>
      <c r="N369" s="90" t="s">
        <v>1</v>
      </c>
      <c r="O369" s="7"/>
      <c r="P369" s="7"/>
      <c r="Q369" s="7"/>
      <c r="R369" s="90" t="s">
        <v>2</v>
      </c>
    </row>
    <row r="370" spans="1:18" x14ac:dyDescent="0.45">
      <c r="A370" s="88"/>
      <c r="B370" s="6"/>
      <c r="C370" s="6"/>
      <c r="D370" s="6"/>
      <c r="E370" s="90"/>
      <c r="F370" s="7"/>
      <c r="G370" s="7"/>
      <c r="H370" s="7"/>
      <c r="I370" s="7"/>
      <c r="J370" s="7"/>
      <c r="K370" s="7"/>
      <c r="L370" s="7"/>
      <c r="M370" s="7"/>
      <c r="N370" s="90"/>
      <c r="O370" s="7"/>
      <c r="P370" s="7"/>
      <c r="Q370" s="7"/>
      <c r="R370" s="90"/>
    </row>
    <row r="371" spans="1:18" x14ac:dyDescent="0.45">
      <c r="A371" s="89"/>
      <c r="B371" s="8" t="s">
        <v>273</v>
      </c>
      <c r="C371" s="9" t="s">
        <v>3</v>
      </c>
      <c r="D371" s="9" t="s">
        <v>4</v>
      </c>
      <c r="E371" s="91"/>
      <c r="F371" s="10" t="s">
        <v>5</v>
      </c>
      <c r="G371" s="11" t="s">
        <v>6</v>
      </c>
      <c r="H371" s="11" t="s">
        <v>7</v>
      </c>
      <c r="I371" s="11" t="s">
        <v>8</v>
      </c>
      <c r="J371" s="11" t="s">
        <v>9</v>
      </c>
      <c r="K371" s="12" t="s">
        <v>10</v>
      </c>
      <c r="L371" s="13" t="s">
        <v>11</v>
      </c>
      <c r="M371" s="12" t="s">
        <v>12</v>
      </c>
      <c r="N371" s="91"/>
      <c r="O371" s="10" t="s">
        <v>13</v>
      </c>
      <c r="P371" s="14" t="s">
        <v>14</v>
      </c>
      <c r="Q371" s="14" t="s">
        <v>15</v>
      </c>
      <c r="R371" s="91"/>
    </row>
    <row r="372" spans="1:18" x14ac:dyDescent="0.45">
      <c r="A372" s="15" t="s">
        <v>16</v>
      </c>
      <c r="B372" s="16"/>
      <c r="C372" s="17"/>
      <c r="D372" s="17"/>
      <c r="E372" s="18"/>
      <c r="F372" s="17"/>
      <c r="G372" s="16"/>
      <c r="H372" s="17"/>
      <c r="I372" s="17"/>
      <c r="J372" s="17"/>
      <c r="K372" s="17"/>
      <c r="L372" s="17"/>
      <c r="M372" s="17"/>
      <c r="N372" s="19"/>
      <c r="O372" s="16"/>
      <c r="P372" s="17"/>
      <c r="Q372" s="20"/>
      <c r="R372" s="20"/>
    </row>
    <row r="373" spans="1:18" x14ac:dyDescent="0.45">
      <c r="A373" s="21" t="s">
        <v>17</v>
      </c>
      <c r="B373" s="85">
        <f>0.386327957789103*($F$3/38.52)</f>
        <v>0.386327957789103</v>
      </c>
      <c r="C373" s="85">
        <f>0.0356388966*($F$3/38.52)</f>
        <v>3.5638896599999997E-2</v>
      </c>
      <c r="D373" s="85">
        <v>7.9459999999999999E-3</v>
      </c>
      <c r="E373" s="92">
        <f>B373+C373+D373</f>
        <v>0.42991285438910298</v>
      </c>
      <c r="F373" s="78" t="s">
        <v>45</v>
      </c>
      <c r="G373" s="22">
        <v>0</v>
      </c>
      <c r="H373" s="85">
        <f>0.10969856568*($F$3/38.52)</f>
        <v>0.10969856568</v>
      </c>
      <c r="I373" s="85">
        <v>1.186E-3</v>
      </c>
      <c r="J373" s="85">
        <v>1.4455000000000001E-2</v>
      </c>
      <c r="K373" s="78" t="s">
        <v>45</v>
      </c>
      <c r="L373" s="78" t="s">
        <v>45</v>
      </c>
      <c r="M373" s="78" t="s">
        <v>45</v>
      </c>
      <c r="N373" s="23">
        <f t="shared" ref="N373:N378" si="51">+G373+$H$10+$I$10+$J$10</f>
        <v>0.13444444219999999</v>
      </c>
      <c r="O373" s="85">
        <v>1.2695E-2</v>
      </c>
      <c r="P373" s="24">
        <v>0</v>
      </c>
      <c r="Q373" s="85">
        <v>7.2919999999999999E-3</v>
      </c>
      <c r="R373" s="25">
        <f t="shared" ref="R373:R378" si="52">+$O$10+P373+$Q$10</f>
        <v>3.6708999999999999E-2</v>
      </c>
    </row>
    <row r="374" spans="1:18" x14ac:dyDescent="0.45">
      <c r="A374" s="21" t="s">
        <v>18</v>
      </c>
      <c r="B374" s="85"/>
      <c r="C374" s="85"/>
      <c r="D374" s="85"/>
      <c r="E374" s="92"/>
      <c r="F374" s="85"/>
      <c r="G374" s="22">
        <v>6.9823999999999997E-2</v>
      </c>
      <c r="H374" s="85"/>
      <c r="I374" s="85"/>
      <c r="J374" s="85"/>
      <c r="K374" s="78"/>
      <c r="L374" s="78"/>
      <c r="M374" s="78"/>
      <c r="N374" s="23">
        <f t="shared" si="51"/>
        <v>0.20426844220000001</v>
      </c>
      <c r="O374" s="85"/>
      <c r="P374" s="24">
        <v>4.6199999999999998E-2</v>
      </c>
      <c r="Q374" s="85"/>
      <c r="R374" s="25">
        <f t="shared" si="52"/>
        <v>8.2908999999999983E-2</v>
      </c>
    </row>
    <row r="375" spans="1:18" x14ac:dyDescent="0.45">
      <c r="A375" s="21" t="s">
        <v>19</v>
      </c>
      <c r="B375" s="85"/>
      <c r="C375" s="85"/>
      <c r="D375" s="85"/>
      <c r="E375" s="92"/>
      <c r="F375" s="85"/>
      <c r="G375" s="22">
        <v>6.3909000000000007E-2</v>
      </c>
      <c r="H375" s="85"/>
      <c r="I375" s="85"/>
      <c r="J375" s="85"/>
      <c r="K375" s="78"/>
      <c r="L375" s="78"/>
      <c r="M375" s="78"/>
      <c r="N375" s="23">
        <f t="shared" si="51"/>
        <v>0.19835344220000001</v>
      </c>
      <c r="O375" s="85"/>
      <c r="P375" s="24">
        <v>2.7300000000000001E-2</v>
      </c>
      <c r="Q375" s="85"/>
      <c r="R375" s="25">
        <f t="shared" si="52"/>
        <v>6.400900000000001E-2</v>
      </c>
    </row>
    <row r="376" spans="1:18" x14ac:dyDescent="0.45">
      <c r="A376" s="21" t="s">
        <v>20</v>
      </c>
      <c r="B376" s="85"/>
      <c r="C376" s="85"/>
      <c r="D376" s="85"/>
      <c r="E376" s="92"/>
      <c r="F376" s="85"/>
      <c r="G376" s="22">
        <v>6.4177999999999999E-2</v>
      </c>
      <c r="H376" s="85"/>
      <c r="I376" s="85"/>
      <c r="J376" s="85"/>
      <c r="K376" s="78"/>
      <c r="L376" s="78"/>
      <c r="M376" s="78"/>
      <c r="N376" s="23">
        <f t="shared" si="51"/>
        <v>0.19862244220000003</v>
      </c>
      <c r="O376" s="85"/>
      <c r="P376" s="24">
        <v>2.2100000000000002E-2</v>
      </c>
      <c r="Q376" s="85"/>
      <c r="R376" s="25">
        <f t="shared" si="52"/>
        <v>5.8809E-2</v>
      </c>
    </row>
    <row r="377" spans="1:18" x14ac:dyDescent="0.45">
      <c r="A377" s="21" t="s">
        <v>21</v>
      </c>
      <c r="B377" s="85"/>
      <c r="C377" s="85"/>
      <c r="D377" s="85"/>
      <c r="E377" s="92"/>
      <c r="F377" s="85"/>
      <c r="G377" s="22">
        <v>4.7953999999999997E-2</v>
      </c>
      <c r="H377" s="85"/>
      <c r="I377" s="85"/>
      <c r="J377" s="85"/>
      <c r="K377" s="78"/>
      <c r="L377" s="78"/>
      <c r="M377" s="78"/>
      <c r="N377" s="23">
        <f t="shared" si="51"/>
        <v>0.18239844220000001</v>
      </c>
      <c r="O377" s="85"/>
      <c r="P377" s="24">
        <v>1.5800000000000002E-2</v>
      </c>
      <c r="Q377" s="85"/>
      <c r="R377" s="25">
        <f t="shared" si="52"/>
        <v>5.2509E-2</v>
      </c>
    </row>
    <row r="378" spans="1:18" x14ac:dyDescent="0.45">
      <c r="A378" s="21" t="s">
        <v>22</v>
      </c>
      <c r="B378" s="86"/>
      <c r="C378" s="86"/>
      <c r="D378" s="86"/>
      <c r="E378" s="93"/>
      <c r="F378" s="86"/>
      <c r="G378" s="22">
        <v>2.4291E-2</v>
      </c>
      <c r="H378" s="86"/>
      <c r="I378" s="86"/>
      <c r="J378" s="86"/>
      <c r="K378" s="79"/>
      <c r="L378" s="79"/>
      <c r="M378" s="79"/>
      <c r="N378" s="23">
        <f t="shared" si="51"/>
        <v>0.15873544219999999</v>
      </c>
      <c r="O378" s="86"/>
      <c r="P378" s="26">
        <v>6.6E-3</v>
      </c>
      <c r="Q378" s="86"/>
      <c r="R378" s="25">
        <f t="shared" si="52"/>
        <v>4.3309E-2</v>
      </c>
    </row>
    <row r="379" spans="1:18" x14ac:dyDescent="0.45">
      <c r="A379" s="27" t="s">
        <v>23</v>
      </c>
      <c r="B379" s="28"/>
      <c r="C379" s="29"/>
      <c r="D379" s="28"/>
      <c r="E379" s="30"/>
      <c r="F379" s="31"/>
      <c r="G379" s="28"/>
      <c r="H379" s="32"/>
      <c r="I379" s="28"/>
      <c r="J379" s="28"/>
      <c r="K379" s="28"/>
      <c r="L379" s="28"/>
      <c r="M379" s="28"/>
      <c r="N379" s="30"/>
      <c r="O379" s="28"/>
      <c r="P379" s="32"/>
      <c r="Q379" s="33"/>
      <c r="R379" s="33"/>
    </row>
    <row r="380" spans="1:18" x14ac:dyDescent="0.45">
      <c r="A380" s="34" t="s">
        <v>49</v>
      </c>
      <c r="B380" s="78" t="s">
        <v>45</v>
      </c>
      <c r="C380" s="78" t="s">
        <v>45</v>
      </c>
      <c r="D380" s="76">
        <v>58.93</v>
      </c>
      <c r="E380" s="80">
        <f>SUM(B380:D382)</f>
        <v>58.93</v>
      </c>
      <c r="F380" s="35">
        <v>67.39</v>
      </c>
      <c r="G380" s="78" t="s">
        <v>45</v>
      </c>
      <c r="H380" s="78" t="s">
        <v>45</v>
      </c>
      <c r="I380" s="78" t="s">
        <v>45</v>
      </c>
      <c r="J380" s="78" t="s">
        <v>45</v>
      </c>
      <c r="K380" s="76">
        <v>-0.25</v>
      </c>
      <c r="L380" s="76">
        <v>0.06</v>
      </c>
      <c r="M380" s="76">
        <v>0</v>
      </c>
      <c r="N380" s="36">
        <f>+F380+$K$17+$L$17+$M$17</f>
        <v>67.03</v>
      </c>
      <c r="O380" s="78" t="s">
        <v>45</v>
      </c>
      <c r="P380" s="76">
        <v>-23.13</v>
      </c>
      <c r="Q380" s="78" t="s">
        <v>45</v>
      </c>
      <c r="R380" s="80">
        <v>-23.13</v>
      </c>
    </row>
    <row r="381" spans="1:18" x14ac:dyDescent="0.45">
      <c r="A381" s="34" t="s">
        <v>24</v>
      </c>
      <c r="B381" s="85"/>
      <c r="C381" s="85"/>
      <c r="D381" s="76"/>
      <c r="E381" s="80"/>
      <c r="F381" s="35">
        <v>469.74</v>
      </c>
      <c r="G381" s="85"/>
      <c r="H381" s="85"/>
      <c r="I381" s="85"/>
      <c r="J381" s="85"/>
      <c r="K381" s="76"/>
      <c r="L381" s="76"/>
      <c r="M381" s="76"/>
      <c r="N381" s="36">
        <f t="shared" ref="N381:N382" si="53">+F381+$K$17+$L$17+$M$17</f>
        <v>469.38</v>
      </c>
      <c r="O381" s="78"/>
      <c r="P381" s="76"/>
      <c r="Q381" s="78"/>
      <c r="R381" s="80"/>
    </row>
    <row r="382" spans="1:18" x14ac:dyDescent="0.45">
      <c r="A382" s="37" t="s">
        <v>25</v>
      </c>
      <c r="B382" s="86"/>
      <c r="C382" s="86"/>
      <c r="D382" s="77"/>
      <c r="E382" s="81"/>
      <c r="F382" s="38">
        <v>975.12</v>
      </c>
      <c r="G382" s="86"/>
      <c r="H382" s="86"/>
      <c r="I382" s="86"/>
      <c r="J382" s="86"/>
      <c r="K382" s="77"/>
      <c r="L382" s="77"/>
      <c r="M382" s="77"/>
      <c r="N382" s="39">
        <f t="shared" si="53"/>
        <v>974.76</v>
      </c>
      <c r="O382" s="79"/>
      <c r="P382" s="77"/>
      <c r="Q382" s="79"/>
      <c r="R382" s="81"/>
    </row>
    <row r="383" spans="1:18" x14ac:dyDescent="0.45">
      <c r="A383" s="40" t="s">
        <v>26</v>
      </c>
      <c r="B383" s="82" t="s">
        <v>27</v>
      </c>
      <c r="C383" s="83"/>
      <c r="D383" s="83"/>
      <c r="E383" s="83"/>
      <c r="F383" s="83"/>
      <c r="G383" s="83"/>
      <c r="H383" s="83"/>
      <c r="I383" s="83"/>
      <c r="J383" s="83"/>
      <c r="K383" s="83"/>
      <c r="L383" s="83"/>
      <c r="M383" s="83"/>
      <c r="N383" s="83"/>
      <c r="O383" s="83"/>
      <c r="P383" s="83"/>
      <c r="Q383" s="83"/>
      <c r="R383" s="84"/>
    </row>
    <row r="384" spans="1:18" ht="33.75" x14ac:dyDescent="0.5">
      <c r="A384" s="48"/>
    </row>
    <row r="385" spans="1:18" x14ac:dyDescent="0.45">
      <c r="A385" s="87" t="s">
        <v>50</v>
      </c>
      <c r="B385" s="87"/>
      <c r="C385" s="87"/>
      <c r="D385" s="87"/>
      <c r="E385" s="87"/>
      <c r="F385" s="87"/>
      <c r="G385" s="87"/>
      <c r="H385" s="87"/>
      <c r="I385" s="87"/>
      <c r="J385" s="87"/>
      <c r="K385" s="87"/>
      <c r="L385" s="87"/>
      <c r="M385" s="87"/>
      <c r="N385" s="87"/>
      <c r="O385" s="87"/>
      <c r="P385" s="87"/>
      <c r="Q385" s="87"/>
      <c r="R385" s="87"/>
    </row>
    <row r="386" spans="1:18" x14ac:dyDescent="0.45">
      <c r="A386" s="88" t="s">
        <v>209</v>
      </c>
      <c r="B386" s="6"/>
      <c r="C386" s="6"/>
      <c r="D386" s="6"/>
      <c r="E386" s="90" t="s">
        <v>0</v>
      </c>
      <c r="F386" s="7"/>
      <c r="G386" s="7"/>
      <c r="H386" s="7"/>
      <c r="I386" s="7"/>
      <c r="J386" s="7"/>
      <c r="K386" s="7"/>
      <c r="L386" s="7"/>
      <c r="M386" s="7"/>
      <c r="N386" s="90" t="s">
        <v>1</v>
      </c>
      <c r="O386" s="7"/>
      <c r="P386" s="7"/>
      <c r="Q386" s="7"/>
      <c r="R386" s="90" t="s">
        <v>2</v>
      </c>
    </row>
    <row r="387" spans="1:18" x14ac:dyDescent="0.45">
      <c r="A387" s="88"/>
      <c r="B387" s="6"/>
      <c r="C387" s="6"/>
      <c r="D387" s="6"/>
      <c r="E387" s="90"/>
      <c r="F387" s="7"/>
      <c r="G387" s="7"/>
      <c r="H387" s="7"/>
      <c r="I387" s="7"/>
      <c r="J387" s="7"/>
      <c r="K387" s="7"/>
      <c r="L387" s="7"/>
      <c r="M387" s="7"/>
      <c r="N387" s="90"/>
      <c r="O387" s="7"/>
      <c r="P387" s="7"/>
      <c r="Q387" s="7"/>
      <c r="R387" s="90"/>
    </row>
    <row r="388" spans="1:18" x14ac:dyDescent="0.45">
      <c r="A388" s="89"/>
      <c r="B388" s="8" t="s">
        <v>273</v>
      </c>
      <c r="C388" s="9" t="s">
        <v>3</v>
      </c>
      <c r="D388" s="9" t="s">
        <v>4</v>
      </c>
      <c r="E388" s="91"/>
      <c r="F388" s="10" t="s">
        <v>5</v>
      </c>
      <c r="G388" s="11" t="s">
        <v>6</v>
      </c>
      <c r="H388" s="11" t="s">
        <v>7</v>
      </c>
      <c r="I388" s="11" t="s">
        <v>8</v>
      </c>
      <c r="J388" s="11" t="s">
        <v>9</v>
      </c>
      <c r="K388" s="12" t="s">
        <v>10</v>
      </c>
      <c r="L388" s="13" t="s">
        <v>11</v>
      </c>
      <c r="M388" s="12" t="s">
        <v>12</v>
      </c>
      <c r="N388" s="91"/>
      <c r="O388" s="10" t="s">
        <v>13</v>
      </c>
      <c r="P388" s="14" t="s">
        <v>14</v>
      </c>
      <c r="Q388" s="14" t="s">
        <v>15</v>
      </c>
      <c r="R388" s="91"/>
    </row>
    <row r="389" spans="1:18" x14ac:dyDescent="0.45">
      <c r="A389" s="15" t="s">
        <v>16</v>
      </c>
      <c r="B389" s="16"/>
      <c r="C389" s="17"/>
      <c r="D389" s="17"/>
      <c r="E389" s="18"/>
      <c r="F389" s="17"/>
      <c r="G389" s="16"/>
      <c r="H389" s="17"/>
      <c r="I389" s="17"/>
      <c r="J389" s="17"/>
      <c r="K389" s="17"/>
      <c r="L389" s="17"/>
      <c r="M389" s="17"/>
      <c r="N389" s="19"/>
      <c r="O389" s="16"/>
      <c r="P389" s="17"/>
      <c r="Q389" s="20"/>
      <c r="R389" s="20"/>
    </row>
    <row r="390" spans="1:18" x14ac:dyDescent="0.45">
      <c r="A390" s="21" t="s">
        <v>17</v>
      </c>
      <c r="B390" s="85">
        <f>0.352948991935484*($F$3/38.52)</f>
        <v>0.35294899193548401</v>
      </c>
      <c r="C390" s="85">
        <f>0.0356388966*($F$3/38.52)</f>
        <v>3.5638896599999997E-2</v>
      </c>
      <c r="D390" s="85">
        <v>7.9459999999999999E-3</v>
      </c>
      <c r="E390" s="92">
        <f>B390+C390+D390</f>
        <v>0.39653388853548399</v>
      </c>
      <c r="F390" s="78" t="s">
        <v>45</v>
      </c>
      <c r="G390" s="22">
        <v>0</v>
      </c>
      <c r="H390" s="85">
        <f>0.10969856568*($F$3/38.52)</f>
        <v>0.10969856568</v>
      </c>
      <c r="I390" s="85">
        <v>1.186E-3</v>
      </c>
      <c r="J390" s="85">
        <v>1.4455000000000001E-2</v>
      </c>
      <c r="K390" s="78" t="s">
        <v>45</v>
      </c>
      <c r="L390" s="78" t="s">
        <v>45</v>
      </c>
      <c r="M390" s="78" t="s">
        <v>45</v>
      </c>
      <c r="N390" s="23">
        <f t="shared" ref="N390:N395" si="54">+G390+$H$10+$I$10+$J$10</f>
        <v>0.13444444219999999</v>
      </c>
      <c r="O390" s="85">
        <v>1.2695E-2</v>
      </c>
      <c r="P390" s="24">
        <v>0</v>
      </c>
      <c r="Q390" s="85">
        <v>7.2919999999999999E-3</v>
      </c>
      <c r="R390" s="25">
        <f t="shared" ref="R390:R395" si="55">+$O$10+P390+$Q$10</f>
        <v>3.6708999999999999E-2</v>
      </c>
    </row>
    <row r="391" spans="1:18" x14ac:dyDescent="0.45">
      <c r="A391" s="21" t="s">
        <v>18</v>
      </c>
      <c r="B391" s="85"/>
      <c r="C391" s="85"/>
      <c r="D391" s="85"/>
      <c r="E391" s="92"/>
      <c r="F391" s="85"/>
      <c r="G391" s="22">
        <v>6.9823999999999997E-2</v>
      </c>
      <c r="H391" s="85"/>
      <c r="I391" s="85"/>
      <c r="J391" s="85"/>
      <c r="K391" s="78"/>
      <c r="L391" s="78"/>
      <c r="M391" s="78"/>
      <c r="N391" s="23">
        <f t="shared" si="54"/>
        <v>0.20426844220000001</v>
      </c>
      <c r="O391" s="85"/>
      <c r="P391" s="24">
        <v>4.6199999999999998E-2</v>
      </c>
      <c r="Q391" s="85"/>
      <c r="R391" s="25">
        <f t="shared" si="55"/>
        <v>8.2908999999999983E-2</v>
      </c>
    </row>
    <row r="392" spans="1:18" x14ac:dyDescent="0.45">
      <c r="A392" s="21" t="s">
        <v>19</v>
      </c>
      <c r="B392" s="85"/>
      <c r="C392" s="85"/>
      <c r="D392" s="85"/>
      <c r="E392" s="92"/>
      <c r="F392" s="85"/>
      <c r="G392" s="22">
        <v>6.3909000000000007E-2</v>
      </c>
      <c r="H392" s="85"/>
      <c r="I392" s="85"/>
      <c r="J392" s="85"/>
      <c r="K392" s="78"/>
      <c r="L392" s="78"/>
      <c r="M392" s="78"/>
      <c r="N392" s="23">
        <f t="shared" si="54"/>
        <v>0.19835344220000001</v>
      </c>
      <c r="O392" s="85"/>
      <c r="P392" s="24">
        <v>2.7300000000000001E-2</v>
      </c>
      <c r="Q392" s="85"/>
      <c r="R392" s="25">
        <f t="shared" si="55"/>
        <v>6.400900000000001E-2</v>
      </c>
    </row>
    <row r="393" spans="1:18" x14ac:dyDescent="0.45">
      <c r="A393" s="21" t="s">
        <v>20</v>
      </c>
      <c r="B393" s="85"/>
      <c r="C393" s="85"/>
      <c r="D393" s="85"/>
      <c r="E393" s="92"/>
      <c r="F393" s="85"/>
      <c r="G393" s="22">
        <v>6.4177999999999999E-2</v>
      </c>
      <c r="H393" s="85"/>
      <c r="I393" s="85"/>
      <c r="J393" s="85"/>
      <c r="K393" s="78"/>
      <c r="L393" s="78"/>
      <c r="M393" s="78"/>
      <c r="N393" s="23">
        <f t="shared" si="54"/>
        <v>0.19862244220000003</v>
      </c>
      <c r="O393" s="85"/>
      <c r="P393" s="24">
        <v>2.2100000000000002E-2</v>
      </c>
      <c r="Q393" s="85"/>
      <c r="R393" s="25">
        <f t="shared" si="55"/>
        <v>5.8809E-2</v>
      </c>
    </row>
    <row r="394" spans="1:18" x14ac:dyDescent="0.45">
      <c r="A394" s="21" t="s">
        <v>21</v>
      </c>
      <c r="B394" s="85"/>
      <c r="C394" s="85"/>
      <c r="D394" s="85"/>
      <c r="E394" s="92"/>
      <c r="F394" s="85"/>
      <c r="G394" s="22">
        <v>4.7953999999999997E-2</v>
      </c>
      <c r="H394" s="85"/>
      <c r="I394" s="85"/>
      <c r="J394" s="85"/>
      <c r="K394" s="78"/>
      <c r="L394" s="78"/>
      <c r="M394" s="78"/>
      <c r="N394" s="23">
        <f t="shared" si="54"/>
        <v>0.18239844220000001</v>
      </c>
      <c r="O394" s="85"/>
      <c r="P394" s="24">
        <v>1.5800000000000002E-2</v>
      </c>
      <c r="Q394" s="85"/>
      <c r="R394" s="25">
        <f t="shared" si="55"/>
        <v>5.2509E-2</v>
      </c>
    </row>
    <row r="395" spans="1:18" x14ac:dyDescent="0.45">
      <c r="A395" s="21" t="s">
        <v>22</v>
      </c>
      <c r="B395" s="86"/>
      <c r="C395" s="86"/>
      <c r="D395" s="86"/>
      <c r="E395" s="93"/>
      <c r="F395" s="86"/>
      <c r="G395" s="22">
        <v>2.4291E-2</v>
      </c>
      <c r="H395" s="86"/>
      <c r="I395" s="86"/>
      <c r="J395" s="86"/>
      <c r="K395" s="79"/>
      <c r="L395" s="79"/>
      <c r="M395" s="79"/>
      <c r="N395" s="23">
        <f t="shared" si="54"/>
        <v>0.15873544219999999</v>
      </c>
      <c r="O395" s="86"/>
      <c r="P395" s="26">
        <v>6.6E-3</v>
      </c>
      <c r="Q395" s="86"/>
      <c r="R395" s="25">
        <f t="shared" si="55"/>
        <v>4.3309E-2</v>
      </c>
    </row>
    <row r="396" spans="1:18" x14ac:dyDescent="0.45">
      <c r="A396" s="27" t="s">
        <v>23</v>
      </c>
      <c r="B396" s="28"/>
      <c r="C396" s="29"/>
      <c r="D396" s="28"/>
      <c r="E396" s="30"/>
      <c r="F396" s="31"/>
      <c r="G396" s="28"/>
      <c r="H396" s="32"/>
      <c r="I396" s="28"/>
      <c r="J396" s="28"/>
      <c r="K396" s="28"/>
      <c r="L396" s="28"/>
      <c r="M396" s="28"/>
      <c r="N396" s="30"/>
      <c r="O396" s="28"/>
      <c r="P396" s="32"/>
      <c r="Q396" s="33"/>
      <c r="R396" s="33"/>
    </row>
    <row r="397" spans="1:18" x14ac:dyDescent="0.45">
      <c r="A397" s="34" t="s">
        <v>49</v>
      </c>
      <c r="B397" s="78" t="s">
        <v>45</v>
      </c>
      <c r="C397" s="78" t="s">
        <v>45</v>
      </c>
      <c r="D397" s="76">
        <v>58.93</v>
      </c>
      <c r="E397" s="80">
        <f>SUM(B397:D399)</f>
        <v>58.93</v>
      </c>
      <c r="F397" s="35">
        <v>67.39</v>
      </c>
      <c r="G397" s="78" t="s">
        <v>45</v>
      </c>
      <c r="H397" s="78" t="s">
        <v>45</v>
      </c>
      <c r="I397" s="78" t="s">
        <v>45</v>
      </c>
      <c r="J397" s="78" t="s">
        <v>45</v>
      </c>
      <c r="K397" s="76">
        <v>-0.25</v>
      </c>
      <c r="L397" s="76">
        <v>0.06</v>
      </c>
      <c r="M397" s="76">
        <v>0</v>
      </c>
      <c r="N397" s="36">
        <f>+F397+$K$17+$L$17+$M$17</f>
        <v>67.03</v>
      </c>
      <c r="O397" s="78" t="s">
        <v>45</v>
      </c>
      <c r="P397" s="76">
        <v>-23.13</v>
      </c>
      <c r="Q397" s="78" t="s">
        <v>45</v>
      </c>
      <c r="R397" s="80">
        <v>-23.13</v>
      </c>
    </row>
    <row r="398" spans="1:18" x14ac:dyDescent="0.45">
      <c r="A398" s="34" t="s">
        <v>24</v>
      </c>
      <c r="B398" s="85"/>
      <c r="C398" s="85"/>
      <c r="D398" s="76"/>
      <c r="E398" s="80"/>
      <c r="F398" s="35">
        <v>469.74</v>
      </c>
      <c r="G398" s="85"/>
      <c r="H398" s="85"/>
      <c r="I398" s="85"/>
      <c r="J398" s="85"/>
      <c r="K398" s="76"/>
      <c r="L398" s="76"/>
      <c r="M398" s="76"/>
      <c r="N398" s="36">
        <f t="shared" ref="N398:N399" si="56">+F398+$K$17+$L$17+$M$17</f>
        <v>469.38</v>
      </c>
      <c r="O398" s="78"/>
      <c r="P398" s="76"/>
      <c r="Q398" s="78"/>
      <c r="R398" s="80"/>
    </row>
    <row r="399" spans="1:18" x14ac:dyDescent="0.45">
      <c r="A399" s="37" t="s">
        <v>25</v>
      </c>
      <c r="B399" s="86"/>
      <c r="C399" s="86"/>
      <c r="D399" s="77"/>
      <c r="E399" s="81"/>
      <c r="F399" s="38">
        <v>975.12</v>
      </c>
      <c r="G399" s="86"/>
      <c r="H399" s="86"/>
      <c r="I399" s="86"/>
      <c r="J399" s="86"/>
      <c r="K399" s="77"/>
      <c r="L399" s="77"/>
      <c r="M399" s="77"/>
      <c r="N399" s="39">
        <f t="shared" si="56"/>
        <v>974.76</v>
      </c>
      <c r="O399" s="79"/>
      <c r="P399" s="77"/>
      <c r="Q399" s="79"/>
      <c r="R399" s="81"/>
    </row>
    <row r="400" spans="1:18" x14ac:dyDescent="0.45">
      <c r="A400" s="40" t="s">
        <v>26</v>
      </c>
      <c r="B400" s="82" t="s">
        <v>27</v>
      </c>
      <c r="C400" s="83"/>
      <c r="D400" s="83"/>
      <c r="E400" s="83"/>
      <c r="F400" s="83"/>
      <c r="G400" s="83"/>
      <c r="H400" s="83"/>
      <c r="I400" s="83"/>
      <c r="J400" s="83"/>
      <c r="K400" s="83"/>
      <c r="L400" s="83"/>
      <c r="M400" s="83"/>
      <c r="N400" s="83"/>
      <c r="O400" s="83"/>
      <c r="P400" s="83"/>
      <c r="Q400" s="83"/>
      <c r="R400" s="84"/>
    </row>
    <row r="401" spans="1:18" ht="33.75" x14ac:dyDescent="0.5">
      <c r="A401" s="48"/>
    </row>
    <row r="402" spans="1:18" ht="28.5" customHeight="1" x14ac:dyDescent="0.45">
      <c r="A402" s="87" t="s">
        <v>50</v>
      </c>
      <c r="B402" s="87"/>
      <c r="C402" s="87"/>
      <c r="D402" s="87"/>
      <c r="E402" s="87"/>
      <c r="F402" s="87"/>
      <c r="G402" s="87"/>
      <c r="H402" s="87"/>
      <c r="I402" s="87"/>
      <c r="J402" s="87"/>
      <c r="K402" s="87"/>
      <c r="L402" s="87"/>
      <c r="M402" s="87"/>
      <c r="N402" s="87"/>
      <c r="O402" s="87"/>
      <c r="P402" s="87"/>
      <c r="Q402" s="87"/>
      <c r="R402" s="87"/>
    </row>
    <row r="403" spans="1:18" ht="28.5" customHeight="1" x14ac:dyDescent="0.45">
      <c r="A403" s="88" t="s">
        <v>206</v>
      </c>
      <c r="B403" s="6"/>
      <c r="C403" s="6"/>
      <c r="D403" s="6"/>
      <c r="E403" s="90" t="s">
        <v>0</v>
      </c>
      <c r="F403" s="7"/>
      <c r="G403" s="7"/>
      <c r="H403" s="7"/>
      <c r="I403" s="7"/>
      <c r="J403" s="7"/>
      <c r="K403" s="7"/>
      <c r="L403" s="7"/>
      <c r="M403" s="7"/>
      <c r="N403" s="90" t="s">
        <v>1</v>
      </c>
      <c r="O403" s="7"/>
      <c r="P403" s="7"/>
      <c r="Q403" s="7"/>
      <c r="R403" s="90" t="s">
        <v>2</v>
      </c>
    </row>
    <row r="404" spans="1:18" ht="28.5" customHeight="1" x14ac:dyDescent="0.45">
      <c r="A404" s="88"/>
      <c r="B404" s="6"/>
      <c r="C404" s="6"/>
      <c r="D404" s="6"/>
      <c r="E404" s="90"/>
      <c r="F404" s="7"/>
      <c r="G404" s="7"/>
      <c r="H404" s="7"/>
      <c r="I404" s="7"/>
      <c r="J404" s="7"/>
      <c r="K404" s="7"/>
      <c r="L404" s="7"/>
      <c r="M404" s="7"/>
      <c r="N404" s="90"/>
      <c r="O404" s="7"/>
      <c r="P404" s="7"/>
      <c r="Q404" s="7"/>
      <c r="R404" s="90"/>
    </row>
    <row r="405" spans="1:18" x14ac:dyDescent="0.45">
      <c r="A405" s="89"/>
      <c r="B405" s="8" t="s">
        <v>273</v>
      </c>
      <c r="C405" s="9" t="s">
        <v>3</v>
      </c>
      <c r="D405" s="9" t="s">
        <v>4</v>
      </c>
      <c r="E405" s="91"/>
      <c r="F405" s="10" t="s">
        <v>5</v>
      </c>
      <c r="G405" s="11" t="s">
        <v>6</v>
      </c>
      <c r="H405" s="11" t="s">
        <v>7</v>
      </c>
      <c r="I405" s="11" t="s">
        <v>8</v>
      </c>
      <c r="J405" s="11" t="s">
        <v>9</v>
      </c>
      <c r="K405" s="12" t="s">
        <v>10</v>
      </c>
      <c r="L405" s="13" t="s">
        <v>11</v>
      </c>
      <c r="M405" s="12" t="s">
        <v>12</v>
      </c>
      <c r="N405" s="91"/>
      <c r="O405" s="10" t="s">
        <v>13</v>
      </c>
      <c r="P405" s="14" t="s">
        <v>14</v>
      </c>
      <c r="Q405" s="14" t="s">
        <v>15</v>
      </c>
      <c r="R405" s="91"/>
    </row>
    <row r="406" spans="1:18" x14ac:dyDescent="0.45">
      <c r="A406" s="15" t="s">
        <v>16</v>
      </c>
      <c r="B406" s="16"/>
      <c r="C406" s="17"/>
      <c r="D406" s="17"/>
      <c r="E406" s="18"/>
      <c r="F406" s="17"/>
      <c r="G406" s="16"/>
      <c r="H406" s="17"/>
      <c r="I406" s="17"/>
      <c r="J406" s="17"/>
      <c r="K406" s="17"/>
      <c r="L406" s="17"/>
      <c r="M406" s="17"/>
      <c r="N406" s="19"/>
      <c r="O406" s="16"/>
      <c r="P406" s="17"/>
      <c r="Q406" s="20"/>
      <c r="R406" s="20"/>
    </row>
    <row r="407" spans="1:18" x14ac:dyDescent="0.45">
      <c r="A407" s="21" t="s">
        <v>17</v>
      </c>
      <c r="B407" s="85">
        <f>0.326265289897919*($F$3/38.52)</f>
        <v>0.32626528989791898</v>
      </c>
      <c r="C407" s="85">
        <f>0.0356388966*($F$3/38.52)</f>
        <v>3.5638896599999997E-2</v>
      </c>
      <c r="D407" s="85">
        <v>7.9459999999999999E-3</v>
      </c>
      <c r="E407" s="92">
        <f>B407+C407+D407</f>
        <v>0.36985018649791901</v>
      </c>
      <c r="F407" s="78" t="s">
        <v>45</v>
      </c>
      <c r="G407" s="22">
        <v>0</v>
      </c>
      <c r="H407" s="85">
        <f>0.10969856568*($F$3/38.52)</f>
        <v>0.10969856568</v>
      </c>
      <c r="I407" s="85">
        <v>1.186E-3</v>
      </c>
      <c r="J407" s="85">
        <v>1.4455000000000001E-2</v>
      </c>
      <c r="K407" s="78" t="s">
        <v>45</v>
      </c>
      <c r="L407" s="78" t="s">
        <v>45</v>
      </c>
      <c r="M407" s="78" t="s">
        <v>45</v>
      </c>
      <c r="N407" s="23">
        <f t="shared" ref="N407:N412" si="57">+G407+$H$10+$I$10+$J$10</f>
        <v>0.13444444219999999</v>
      </c>
      <c r="O407" s="85">
        <v>1.2695E-2</v>
      </c>
      <c r="P407" s="24">
        <v>0</v>
      </c>
      <c r="Q407" s="85">
        <v>7.2919999999999999E-3</v>
      </c>
      <c r="R407" s="25">
        <f t="shared" ref="R407:R412" si="58">+$O$10+P407+$Q$10</f>
        <v>3.6708999999999999E-2</v>
      </c>
    </row>
    <row r="408" spans="1:18" x14ac:dyDescent="0.45">
      <c r="A408" s="21" t="s">
        <v>18</v>
      </c>
      <c r="B408" s="85"/>
      <c r="C408" s="85"/>
      <c r="D408" s="85"/>
      <c r="E408" s="92"/>
      <c r="F408" s="85"/>
      <c r="G408" s="22">
        <v>6.9823999999999997E-2</v>
      </c>
      <c r="H408" s="85"/>
      <c r="I408" s="85"/>
      <c r="J408" s="85"/>
      <c r="K408" s="78"/>
      <c r="L408" s="78"/>
      <c r="M408" s="78"/>
      <c r="N408" s="23">
        <f t="shared" si="57"/>
        <v>0.20426844220000001</v>
      </c>
      <c r="O408" s="85"/>
      <c r="P408" s="24">
        <v>4.6199999999999998E-2</v>
      </c>
      <c r="Q408" s="85"/>
      <c r="R408" s="25">
        <f t="shared" si="58"/>
        <v>8.2908999999999983E-2</v>
      </c>
    </row>
    <row r="409" spans="1:18" x14ac:dyDescent="0.45">
      <c r="A409" s="21" t="s">
        <v>19</v>
      </c>
      <c r="B409" s="85"/>
      <c r="C409" s="85"/>
      <c r="D409" s="85"/>
      <c r="E409" s="92"/>
      <c r="F409" s="85"/>
      <c r="G409" s="22">
        <v>6.3909000000000007E-2</v>
      </c>
      <c r="H409" s="85"/>
      <c r="I409" s="85"/>
      <c r="J409" s="85"/>
      <c r="K409" s="78"/>
      <c r="L409" s="78"/>
      <c r="M409" s="78"/>
      <c r="N409" s="23">
        <f t="shared" si="57"/>
        <v>0.19835344220000001</v>
      </c>
      <c r="O409" s="85"/>
      <c r="P409" s="24">
        <v>2.7300000000000001E-2</v>
      </c>
      <c r="Q409" s="85"/>
      <c r="R409" s="25">
        <f t="shared" si="58"/>
        <v>6.400900000000001E-2</v>
      </c>
    </row>
    <row r="410" spans="1:18" x14ac:dyDescent="0.45">
      <c r="A410" s="21" t="s">
        <v>20</v>
      </c>
      <c r="B410" s="85"/>
      <c r="C410" s="85"/>
      <c r="D410" s="85"/>
      <c r="E410" s="92"/>
      <c r="F410" s="85"/>
      <c r="G410" s="22">
        <v>6.4177999999999999E-2</v>
      </c>
      <c r="H410" s="85"/>
      <c r="I410" s="85"/>
      <c r="J410" s="85"/>
      <c r="K410" s="78"/>
      <c r="L410" s="78"/>
      <c r="M410" s="78"/>
      <c r="N410" s="23">
        <f t="shared" si="57"/>
        <v>0.19862244220000003</v>
      </c>
      <c r="O410" s="85"/>
      <c r="P410" s="24">
        <v>2.2100000000000002E-2</v>
      </c>
      <c r="Q410" s="85"/>
      <c r="R410" s="25">
        <f t="shared" si="58"/>
        <v>5.8809E-2</v>
      </c>
    </row>
    <row r="411" spans="1:18" x14ac:dyDescent="0.45">
      <c r="A411" s="21" t="s">
        <v>21</v>
      </c>
      <c r="B411" s="85"/>
      <c r="C411" s="85"/>
      <c r="D411" s="85"/>
      <c r="E411" s="92"/>
      <c r="F411" s="85"/>
      <c r="G411" s="22">
        <v>4.7953999999999997E-2</v>
      </c>
      <c r="H411" s="85"/>
      <c r="I411" s="85"/>
      <c r="J411" s="85"/>
      <c r="K411" s="78"/>
      <c r="L411" s="78"/>
      <c r="M411" s="78"/>
      <c r="N411" s="23">
        <f t="shared" si="57"/>
        <v>0.18239844220000001</v>
      </c>
      <c r="O411" s="85"/>
      <c r="P411" s="24">
        <v>1.5800000000000002E-2</v>
      </c>
      <c r="Q411" s="85"/>
      <c r="R411" s="25">
        <f t="shared" si="58"/>
        <v>5.2509E-2</v>
      </c>
    </row>
    <row r="412" spans="1:18" x14ac:dyDescent="0.45">
      <c r="A412" s="21" t="s">
        <v>22</v>
      </c>
      <c r="B412" s="86"/>
      <c r="C412" s="86"/>
      <c r="D412" s="86"/>
      <c r="E412" s="93"/>
      <c r="F412" s="86"/>
      <c r="G412" s="22">
        <v>2.4291E-2</v>
      </c>
      <c r="H412" s="86"/>
      <c r="I412" s="86"/>
      <c r="J412" s="86"/>
      <c r="K412" s="79"/>
      <c r="L412" s="79"/>
      <c r="M412" s="79"/>
      <c r="N412" s="23">
        <f t="shared" si="57"/>
        <v>0.15873544219999999</v>
      </c>
      <c r="O412" s="86"/>
      <c r="P412" s="26">
        <v>6.6E-3</v>
      </c>
      <c r="Q412" s="86"/>
      <c r="R412" s="25">
        <f t="shared" si="58"/>
        <v>4.3309E-2</v>
      </c>
    </row>
    <row r="413" spans="1:18" x14ac:dyDescent="0.45">
      <c r="A413" s="27" t="s">
        <v>23</v>
      </c>
      <c r="B413" s="28"/>
      <c r="C413" s="29"/>
      <c r="D413" s="28"/>
      <c r="E413" s="30"/>
      <c r="F413" s="31"/>
      <c r="G413" s="28"/>
      <c r="H413" s="32"/>
      <c r="I413" s="28"/>
      <c r="J413" s="28"/>
      <c r="K413" s="28"/>
      <c r="L413" s="28"/>
      <c r="M413" s="28"/>
      <c r="N413" s="30"/>
      <c r="O413" s="28"/>
      <c r="P413" s="32"/>
      <c r="Q413" s="33"/>
      <c r="R413" s="33"/>
    </row>
    <row r="414" spans="1:18" x14ac:dyDescent="0.45">
      <c r="A414" s="34" t="s">
        <v>49</v>
      </c>
      <c r="B414" s="78" t="s">
        <v>45</v>
      </c>
      <c r="C414" s="78" t="s">
        <v>45</v>
      </c>
      <c r="D414" s="76">
        <v>58.93</v>
      </c>
      <c r="E414" s="80">
        <f>SUM(B414:D416)</f>
        <v>58.93</v>
      </c>
      <c r="F414" s="35">
        <v>67.39</v>
      </c>
      <c r="G414" s="78" t="s">
        <v>45</v>
      </c>
      <c r="H414" s="78" t="s">
        <v>45</v>
      </c>
      <c r="I414" s="78" t="s">
        <v>45</v>
      </c>
      <c r="J414" s="78" t="s">
        <v>45</v>
      </c>
      <c r="K414" s="76">
        <v>-0.25</v>
      </c>
      <c r="L414" s="76">
        <v>0.06</v>
      </c>
      <c r="M414" s="76">
        <v>0</v>
      </c>
      <c r="N414" s="36">
        <f>+F414+$K$17+$L$17+$M$17</f>
        <v>67.03</v>
      </c>
      <c r="O414" s="78" t="s">
        <v>45</v>
      </c>
      <c r="P414" s="76">
        <v>-23.13</v>
      </c>
      <c r="Q414" s="78" t="s">
        <v>45</v>
      </c>
      <c r="R414" s="80">
        <v>-23.13</v>
      </c>
    </row>
    <row r="415" spans="1:18" x14ac:dyDescent="0.45">
      <c r="A415" s="34" t="s">
        <v>24</v>
      </c>
      <c r="B415" s="85"/>
      <c r="C415" s="85"/>
      <c r="D415" s="76"/>
      <c r="E415" s="80"/>
      <c r="F415" s="35">
        <v>469.74</v>
      </c>
      <c r="G415" s="85"/>
      <c r="H415" s="85"/>
      <c r="I415" s="85"/>
      <c r="J415" s="85"/>
      <c r="K415" s="76"/>
      <c r="L415" s="76"/>
      <c r="M415" s="76"/>
      <c r="N415" s="36">
        <f t="shared" ref="N415:N416" si="59">+F415+$K$17+$L$17+$M$17</f>
        <v>469.38</v>
      </c>
      <c r="O415" s="78"/>
      <c r="P415" s="76"/>
      <c r="Q415" s="78"/>
      <c r="R415" s="80"/>
    </row>
    <row r="416" spans="1:18" ht="28.5" customHeight="1" x14ac:dyDescent="0.45">
      <c r="A416" s="37" t="s">
        <v>25</v>
      </c>
      <c r="B416" s="86"/>
      <c r="C416" s="86"/>
      <c r="D416" s="77"/>
      <c r="E416" s="81"/>
      <c r="F416" s="38">
        <v>975.12</v>
      </c>
      <c r="G416" s="86"/>
      <c r="H416" s="86"/>
      <c r="I416" s="86"/>
      <c r="J416" s="86"/>
      <c r="K416" s="77"/>
      <c r="L416" s="77"/>
      <c r="M416" s="77"/>
      <c r="N416" s="39">
        <f t="shared" si="59"/>
        <v>974.76</v>
      </c>
      <c r="O416" s="79"/>
      <c r="P416" s="77"/>
      <c r="Q416" s="79"/>
      <c r="R416" s="81"/>
    </row>
    <row r="417" spans="1:18" x14ac:dyDescent="0.45">
      <c r="A417" s="40" t="s">
        <v>26</v>
      </c>
      <c r="B417" s="82" t="s">
        <v>27</v>
      </c>
      <c r="C417" s="83"/>
      <c r="D417" s="83"/>
      <c r="E417" s="83"/>
      <c r="F417" s="83"/>
      <c r="G417" s="83"/>
      <c r="H417" s="83"/>
      <c r="I417" s="83"/>
      <c r="J417" s="83"/>
      <c r="K417" s="83"/>
      <c r="L417" s="83"/>
      <c r="M417" s="83"/>
      <c r="N417" s="83"/>
      <c r="O417" s="83"/>
      <c r="P417" s="83"/>
      <c r="Q417" s="83"/>
      <c r="R417" s="84"/>
    </row>
    <row r="418" spans="1:18" ht="33.75" x14ac:dyDescent="0.5">
      <c r="A418" s="48"/>
    </row>
    <row r="419" spans="1:18" x14ac:dyDescent="0.45">
      <c r="A419" s="87" t="s">
        <v>50</v>
      </c>
      <c r="B419" s="87"/>
      <c r="C419" s="87"/>
      <c r="D419" s="87"/>
      <c r="E419" s="87"/>
      <c r="F419" s="87"/>
      <c r="G419" s="87"/>
      <c r="H419" s="87"/>
      <c r="I419" s="87"/>
      <c r="J419" s="87"/>
      <c r="K419" s="87"/>
      <c r="L419" s="87"/>
      <c r="M419" s="87"/>
      <c r="N419" s="87"/>
      <c r="O419" s="87"/>
      <c r="P419" s="87"/>
      <c r="Q419" s="87"/>
      <c r="R419" s="87"/>
    </row>
    <row r="420" spans="1:18" x14ac:dyDescent="0.45">
      <c r="A420" s="88" t="s">
        <v>204</v>
      </c>
      <c r="B420" s="6"/>
      <c r="C420" s="6"/>
      <c r="D420" s="6"/>
      <c r="E420" s="90" t="s">
        <v>0</v>
      </c>
      <c r="F420" s="7"/>
      <c r="G420" s="7"/>
      <c r="H420" s="7"/>
      <c r="I420" s="7"/>
      <c r="J420" s="7"/>
      <c r="K420" s="7"/>
      <c r="L420" s="7"/>
      <c r="M420" s="7"/>
      <c r="N420" s="90" t="s">
        <v>1</v>
      </c>
      <c r="O420" s="7"/>
      <c r="P420" s="7"/>
      <c r="Q420" s="7"/>
      <c r="R420" s="90" t="s">
        <v>2</v>
      </c>
    </row>
    <row r="421" spans="1:18" x14ac:dyDescent="0.45">
      <c r="A421" s="88"/>
      <c r="B421" s="6"/>
      <c r="C421" s="6"/>
      <c r="D421" s="6"/>
      <c r="E421" s="90"/>
      <c r="F421" s="7"/>
      <c r="G421" s="7"/>
      <c r="H421" s="7"/>
      <c r="I421" s="7"/>
      <c r="J421" s="7"/>
      <c r="K421" s="7"/>
      <c r="L421" s="7"/>
      <c r="M421" s="7"/>
      <c r="N421" s="90"/>
      <c r="O421" s="7"/>
      <c r="P421" s="7"/>
      <c r="Q421" s="7"/>
      <c r="R421" s="90"/>
    </row>
    <row r="422" spans="1:18" x14ac:dyDescent="0.45">
      <c r="A422" s="89"/>
      <c r="B422" s="8" t="s">
        <v>273</v>
      </c>
      <c r="C422" s="9" t="s">
        <v>3</v>
      </c>
      <c r="D422" s="9" t="s">
        <v>4</v>
      </c>
      <c r="E422" s="91"/>
      <c r="F422" s="10" t="s">
        <v>5</v>
      </c>
      <c r="G422" s="11" t="s">
        <v>6</v>
      </c>
      <c r="H422" s="11" t="s">
        <v>7</v>
      </c>
      <c r="I422" s="11" t="s">
        <v>8</v>
      </c>
      <c r="J422" s="11" t="s">
        <v>9</v>
      </c>
      <c r="K422" s="12" t="s">
        <v>10</v>
      </c>
      <c r="L422" s="13" t="s">
        <v>11</v>
      </c>
      <c r="M422" s="12" t="s">
        <v>12</v>
      </c>
      <c r="N422" s="91"/>
      <c r="O422" s="10" t="s">
        <v>13</v>
      </c>
      <c r="P422" s="14" t="s">
        <v>14</v>
      </c>
      <c r="Q422" s="14" t="s">
        <v>15</v>
      </c>
      <c r="R422" s="91"/>
    </row>
    <row r="423" spans="1:18" x14ac:dyDescent="0.45">
      <c r="A423" s="15" t="s">
        <v>16</v>
      </c>
      <c r="B423" s="16"/>
      <c r="C423" s="17"/>
      <c r="D423" s="17"/>
      <c r="E423" s="18"/>
      <c r="F423" s="17"/>
      <c r="G423" s="16"/>
      <c r="H423" s="17"/>
      <c r="I423" s="17"/>
      <c r="J423" s="17"/>
      <c r="K423" s="17"/>
      <c r="L423" s="17"/>
      <c r="M423" s="17"/>
      <c r="N423" s="19"/>
      <c r="O423" s="16"/>
      <c r="P423" s="17"/>
      <c r="Q423" s="20"/>
      <c r="R423" s="20"/>
    </row>
    <row r="424" spans="1:18" x14ac:dyDescent="0.45">
      <c r="A424" s="21" t="s">
        <v>17</v>
      </c>
      <c r="B424" s="85">
        <f>0.307491250395006*($F$3/38.52)</f>
        <v>0.30749125039500602</v>
      </c>
      <c r="C424" s="85">
        <f>0.044596*($F$3/38.52)</f>
        <v>4.4595999999999997E-2</v>
      </c>
      <c r="D424" s="85">
        <v>7.9459999999999999E-3</v>
      </c>
      <c r="E424" s="92">
        <f>B424+C424+D424</f>
        <v>0.360033250395006</v>
      </c>
      <c r="F424" s="78" t="s">
        <v>45</v>
      </c>
      <c r="G424" s="22">
        <v>0</v>
      </c>
      <c r="H424" s="85">
        <f>0.12896561484*($F$3/38.52)</f>
        <v>0.12896561483999999</v>
      </c>
      <c r="I424" s="85">
        <v>1.186E-3</v>
      </c>
      <c r="J424" s="85">
        <v>1.4455000000000001E-2</v>
      </c>
      <c r="K424" s="78" t="s">
        <v>45</v>
      </c>
      <c r="L424" s="78" t="s">
        <v>45</v>
      </c>
      <c r="M424" s="78" t="s">
        <v>45</v>
      </c>
      <c r="N424" s="23">
        <f t="shared" ref="N424:N429" si="60">+G424+$H$10+$I$10+$J$10</f>
        <v>0.13444444219999999</v>
      </c>
      <c r="O424" s="85">
        <v>1.2695E-2</v>
      </c>
      <c r="P424" s="24">
        <v>0</v>
      </c>
      <c r="Q424" s="85">
        <v>4.6379999999999998E-3</v>
      </c>
      <c r="R424" s="25">
        <f t="shared" ref="R424:R429" si="61">+$O$10+P424+$Q$10</f>
        <v>3.6708999999999999E-2</v>
      </c>
    </row>
    <row r="425" spans="1:18" x14ac:dyDescent="0.45">
      <c r="A425" s="21" t="s">
        <v>18</v>
      </c>
      <c r="B425" s="85"/>
      <c r="C425" s="85"/>
      <c r="D425" s="85"/>
      <c r="E425" s="92"/>
      <c r="F425" s="85"/>
      <c r="G425" s="22">
        <v>6.9823999999999997E-2</v>
      </c>
      <c r="H425" s="85"/>
      <c r="I425" s="85"/>
      <c r="J425" s="85"/>
      <c r="K425" s="78"/>
      <c r="L425" s="78"/>
      <c r="M425" s="78"/>
      <c r="N425" s="23">
        <f t="shared" si="60"/>
        <v>0.20426844220000001</v>
      </c>
      <c r="O425" s="85"/>
      <c r="P425" s="24">
        <v>4.6199999999999998E-2</v>
      </c>
      <c r="Q425" s="85"/>
      <c r="R425" s="25">
        <f t="shared" si="61"/>
        <v>8.2908999999999983E-2</v>
      </c>
    </row>
    <row r="426" spans="1:18" x14ac:dyDescent="0.45">
      <c r="A426" s="21" t="s">
        <v>19</v>
      </c>
      <c r="B426" s="85"/>
      <c r="C426" s="85"/>
      <c r="D426" s="85"/>
      <c r="E426" s="92"/>
      <c r="F426" s="85"/>
      <c r="G426" s="22">
        <v>6.3909000000000007E-2</v>
      </c>
      <c r="H426" s="85"/>
      <c r="I426" s="85"/>
      <c r="J426" s="85"/>
      <c r="K426" s="78"/>
      <c r="L426" s="78"/>
      <c r="M426" s="78"/>
      <c r="N426" s="23">
        <f t="shared" si="60"/>
        <v>0.19835344220000001</v>
      </c>
      <c r="O426" s="85"/>
      <c r="P426" s="24">
        <v>2.7300000000000001E-2</v>
      </c>
      <c r="Q426" s="85"/>
      <c r="R426" s="25">
        <f t="shared" si="61"/>
        <v>6.400900000000001E-2</v>
      </c>
    </row>
    <row r="427" spans="1:18" x14ac:dyDescent="0.45">
      <c r="A427" s="21" t="s">
        <v>20</v>
      </c>
      <c r="B427" s="85"/>
      <c r="C427" s="85"/>
      <c r="D427" s="85"/>
      <c r="E427" s="92"/>
      <c r="F427" s="85"/>
      <c r="G427" s="22">
        <v>6.4177999999999999E-2</v>
      </c>
      <c r="H427" s="85"/>
      <c r="I427" s="85"/>
      <c r="J427" s="85"/>
      <c r="K427" s="78"/>
      <c r="L427" s="78"/>
      <c r="M427" s="78"/>
      <c r="N427" s="23">
        <f t="shared" si="60"/>
        <v>0.19862244220000003</v>
      </c>
      <c r="O427" s="85"/>
      <c r="P427" s="24">
        <v>2.2100000000000002E-2</v>
      </c>
      <c r="Q427" s="85"/>
      <c r="R427" s="25">
        <f t="shared" si="61"/>
        <v>5.8809E-2</v>
      </c>
    </row>
    <row r="428" spans="1:18" x14ac:dyDescent="0.45">
      <c r="A428" s="21" t="s">
        <v>21</v>
      </c>
      <c r="B428" s="85"/>
      <c r="C428" s="85"/>
      <c r="D428" s="85"/>
      <c r="E428" s="92"/>
      <c r="F428" s="85"/>
      <c r="G428" s="22">
        <v>4.7953999999999997E-2</v>
      </c>
      <c r="H428" s="85"/>
      <c r="I428" s="85"/>
      <c r="J428" s="85"/>
      <c r="K428" s="78"/>
      <c r="L428" s="78"/>
      <c r="M428" s="78"/>
      <c r="N428" s="23">
        <f t="shared" si="60"/>
        <v>0.18239844220000001</v>
      </c>
      <c r="O428" s="85"/>
      <c r="P428" s="24">
        <v>1.5800000000000002E-2</v>
      </c>
      <c r="Q428" s="85"/>
      <c r="R428" s="25">
        <f t="shared" si="61"/>
        <v>5.2509E-2</v>
      </c>
    </row>
    <row r="429" spans="1:18" x14ac:dyDescent="0.45">
      <c r="A429" s="21" t="s">
        <v>22</v>
      </c>
      <c r="B429" s="86"/>
      <c r="C429" s="86"/>
      <c r="D429" s="86"/>
      <c r="E429" s="93"/>
      <c r="F429" s="86"/>
      <c r="G429" s="22">
        <v>2.4291E-2</v>
      </c>
      <c r="H429" s="86"/>
      <c r="I429" s="86"/>
      <c r="J429" s="86"/>
      <c r="K429" s="79"/>
      <c r="L429" s="79"/>
      <c r="M429" s="79"/>
      <c r="N429" s="23">
        <f t="shared" si="60"/>
        <v>0.15873544219999999</v>
      </c>
      <c r="O429" s="86"/>
      <c r="P429" s="26">
        <v>6.6E-3</v>
      </c>
      <c r="Q429" s="86"/>
      <c r="R429" s="25">
        <f t="shared" si="61"/>
        <v>4.3309E-2</v>
      </c>
    </row>
    <row r="430" spans="1:18" x14ac:dyDescent="0.45">
      <c r="A430" s="27" t="s">
        <v>23</v>
      </c>
      <c r="B430" s="28"/>
      <c r="C430" s="29"/>
      <c r="D430" s="28"/>
      <c r="E430" s="30"/>
      <c r="F430" s="31"/>
      <c r="G430" s="28"/>
      <c r="H430" s="32"/>
      <c r="I430" s="28"/>
      <c r="J430" s="28"/>
      <c r="K430" s="28"/>
      <c r="L430" s="28"/>
      <c r="M430" s="28"/>
      <c r="N430" s="30"/>
      <c r="O430" s="28"/>
      <c r="P430" s="32"/>
      <c r="Q430" s="33"/>
      <c r="R430" s="33"/>
    </row>
    <row r="431" spans="1:18" x14ac:dyDescent="0.45">
      <c r="A431" s="34" t="s">
        <v>49</v>
      </c>
      <c r="B431" s="78" t="s">
        <v>45</v>
      </c>
      <c r="C431" s="78" t="s">
        <v>45</v>
      </c>
      <c r="D431" s="76">
        <v>63.36</v>
      </c>
      <c r="E431" s="80">
        <v>63.36</v>
      </c>
      <c r="F431" s="35">
        <v>67.39</v>
      </c>
      <c r="G431" s="78" t="s">
        <v>45</v>
      </c>
      <c r="H431" s="78" t="s">
        <v>45</v>
      </c>
      <c r="I431" s="78" t="s">
        <v>45</v>
      </c>
      <c r="J431" s="78" t="s">
        <v>45</v>
      </c>
      <c r="K431" s="76">
        <v>-0.25</v>
      </c>
      <c r="L431" s="76">
        <v>0.06</v>
      </c>
      <c r="M431" s="76">
        <v>0</v>
      </c>
      <c r="N431" s="36">
        <f>+F431+$K$17+$L$17+$M$17</f>
        <v>67.03</v>
      </c>
      <c r="O431" s="78" t="s">
        <v>45</v>
      </c>
      <c r="P431" s="76">
        <v>-26.13</v>
      </c>
      <c r="Q431" s="78" t="s">
        <v>45</v>
      </c>
      <c r="R431" s="80">
        <v>-26.13</v>
      </c>
    </row>
    <row r="432" spans="1:18" x14ac:dyDescent="0.45">
      <c r="A432" s="34" t="s">
        <v>24</v>
      </c>
      <c r="B432" s="85"/>
      <c r="C432" s="85"/>
      <c r="D432" s="76"/>
      <c r="E432" s="80"/>
      <c r="F432" s="35">
        <v>469.74</v>
      </c>
      <c r="G432" s="85"/>
      <c r="H432" s="85"/>
      <c r="I432" s="85"/>
      <c r="J432" s="85"/>
      <c r="K432" s="76"/>
      <c r="L432" s="76"/>
      <c r="M432" s="76"/>
      <c r="N432" s="36">
        <f t="shared" ref="N432:N433" si="62">+F432+$K$17+$L$17+$M$17</f>
        <v>469.38</v>
      </c>
      <c r="O432" s="78"/>
      <c r="P432" s="76"/>
      <c r="Q432" s="78"/>
      <c r="R432" s="80"/>
    </row>
    <row r="433" spans="1:18" x14ac:dyDescent="0.45">
      <c r="A433" s="37" t="s">
        <v>25</v>
      </c>
      <c r="B433" s="86"/>
      <c r="C433" s="86"/>
      <c r="D433" s="77"/>
      <c r="E433" s="81"/>
      <c r="F433" s="38">
        <v>975.12</v>
      </c>
      <c r="G433" s="86"/>
      <c r="H433" s="86"/>
      <c r="I433" s="86"/>
      <c r="J433" s="86"/>
      <c r="K433" s="77"/>
      <c r="L433" s="77"/>
      <c r="M433" s="77"/>
      <c r="N433" s="39">
        <f t="shared" si="62"/>
        <v>974.76</v>
      </c>
      <c r="O433" s="79"/>
      <c r="P433" s="77"/>
      <c r="Q433" s="79"/>
      <c r="R433" s="81"/>
    </row>
    <row r="434" spans="1:18" x14ac:dyDescent="0.45">
      <c r="A434" s="40" t="s">
        <v>26</v>
      </c>
      <c r="B434" s="82" t="s">
        <v>27</v>
      </c>
      <c r="C434" s="83"/>
      <c r="D434" s="83"/>
      <c r="E434" s="83"/>
      <c r="F434" s="83"/>
      <c r="G434" s="83"/>
      <c r="H434" s="83"/>
      <c r="I434" s="83"/>
      <c r="J434" s="83"/>
      <c r="K434" s="83"/>
      <c r="L434" s="83"/>
      <c r="M434" s="83"/>
      <c r="N434" s="83"/>
      <c r="O434" s="83"/>
      <c r="P434" s="83"/>
      <c r="Q434" s="83"/>
      <c r="R434" s="84"/>
    </row>
    <row r="435" spans="1:18" ht="33.75" x14ac:dyDescent="0.5">
      <c r="A435" s="48"/>
    </row>
    <row r="436" spans="1:18" x14ac:dyDescent="0.45">
      <c r="A436" s="87" t="s">
        <v>50</v>
      </c>
      <c r="B436" s="87"/>
      <c r="C436" s="87"/>
      <c r="D436" s="87"/>
      <c r="E436" s="87"/>
      <c r="F436" s="87"/>
      <c r="G436" s="87"/>
      <c r="H436" s="87"/>
      <c r="I436" s="87"/>
      <c r="J436" s="87"/>
      <c r="K436" s="87"/>
      <c r="L436" s="87"/>
      <c r="M436" s="87"/>
      <c r="N436" s="87"/>
      <c r="O436" s="87"/>
      <c r="P436" s="87"/>
      <c r="Q436" s="87"/>
      <c r="R436" s="87"/>
    </row>
    <row r="437" spans="1:18" x14ac:dyDescent="0.45">
      <c r="A437" s="88" t="s">
        <v>202</v>
      </c>
      <c r="B437" s="6"/>
      <c r="C437" s="6"/>
      <c r="D437" s="6"/>
      <c r="E437" s="90" t="s">
        <v>0</v>
      </c>
      <c r="F437" s="7"/>
      <c r="G437" s="7"/>
      <c r="H437" s="7"/>
      <c r="I437" s="7"/>
      <c r="J437" s="7"/>
      <c r="K437" s="7"/>
      <c r="L437" s="7"/>
      <c r="M437" s="7"/>
      <c r="N437" s="90" t="s">
        <v>1</v>
      </c>
      <c r="O437" s="7"/>
      <c r="P437" s="7"/>
      <c r="Q437" s="7"/>
      <c r="R437" s="90" t="s">
        <v>2</v>
      </c>
    </row>
    <row r="438" spans="1:18" x14ac:dyDescent="0.45">
      <c r="A438" s="88"/>
      <c r="B438" s="6"/>
      <c r="C438" s="6"/>
      <c r="D438" s="6"/>
      <c r="E438" s="90"/>
      <c r="F438" s="7"/>
      <c r="G438" s="7"/>
      <c r="H438" s="7"/>
      <c r="I438" s="7"/>
      <c r="J438" s="7"/>
      <c r="K438" s="7"/>
      <c r="L438" s="7"/>
      <c r="M438" s="7"/>
      <c r="N438" s="90"/>
      <c r="O438" s="7"/>
      <c r="P438" s="7"/>
      <c r="Q438" s="7"/>
      <c r="R438" s="90"/>
    </row>
    <row r="439" spans="1:18" x14ac:dyDescent="0.45">
      <c r="A439" s="89"/>
      <c r="B439" s="8" t="s">
        <v>273</v>
      </c>
      <c r="C439" s="9" t="s">
        <v>3</v>
      </c>
      <c r="D439" s="9" t="s">
        <v>4</v>
      </c>
      <c r="E439" s="91"/>
      <c r="F439" s="10" t="s">
        <v>5</v>
      </c>
      <c r="G439" s="11" t="s">
        <v>6</v>
      </c>
      <c r="H439" s="11" t="s">
        <v>7</v>
      </c>
      <c r="I439" s="11" t="s">
        <v>8</v>
      </c>
      <c r="J439" s="11" t="s">
        <v>9</v>
      </c>
      <c r="K439" s="12" t="s">
        <v>10</v>
      </c>
      <c r="L439" s="13" t="s">
        <v>11</v>
      </c>
      <c r="M439" s="12" t="s">
        <v>12</v>
      </c>
      <c r="N439" s="91"/>
      <c r="O439" s="10" t="s">
        <v>13</v>
      </c>
      <c r="P439" s="14" t="s">
        <v>14</v>
      </c>
      <c r="Q439" s="14" t="s">
        <v>15</v>
      </c>
      <c r="R439" s="91"/>
    </row>
    <row r="440" spans="1:18" x14ac:dyDescent="0.45">
      <c r="A440" s="15" t="s">
        <v>16</v>
      </c>
      <c r="B440" s="16"/>
      <c r="C440" s="17"/>
      <c r="D440" s="17"/>
      <c r="E440" s="18"/>
      <c r="F440" s="17"/>
      <c r="G440" s="16"/>
      <c r="H440" s="17"/>
      <c r="I440" s="17"/>
      <c r="J440" s="17"/>
      <c r="K440" s="17"/>
      <c r="L440" s="17"/>
      <c r="M440" s="17"/>
      <c r="N440" s="19"/>
      <c r="O440" s="16"/>
      <c r="P440" s="17"/>
      <c r="Q440" s="20"/>
      <c r="R440" s="20"/>
    </row>
    <row r="441" spans="1:18" x14ac:dyDescent="0.45">
      <c r="A441" s="21" t="s">
        <v>17</v>
      </c>
      <c r="B441" s="85">
        <f>0.297888922413793*($F$3/38.52)</f>
        <v>0.297888922413793</v>
      </c>
      <c r="C441" s="85">
        <f>0.044596*($F$3/38.52)</f>
        <v>4.4595999999999997E-2</v>
      </c>
      <c r="D441" s="85">
        <v>7.9459999999999999E-3</v>
      </c>
      <c r="E441" s="92">
        <f>B441+C441+D441</f>
        <v>0.35043092241379303</v>
      </c>
      <c r="F441" s="78" t="s">
        <v>45</v>
      </c>
      <c r="G441" s="22">
        <v>0</v>
      </c>
      <c r="H441" s="85">
        <f>0.12896561484*($F$3/38.52)</f>
        <v>0.12896561483999999</v>
      </c>
      <c r="I441" s="85">
        <v>1.186E-3</v>
      </c>
      <c r="J441" s="85">
        <v>1.4455000000000001E-2</v>
      </c>
      <c r="K441" s="78" t="s">
        <v>45</v>
      </c>
      <c r="L441" s="78" t="s">
        <v>45</v>
      </c>
      <c r="M441" s="78" t="s">
        <v>45</v>
      </c>
      <c r="N441" s="23">
        <f t="shared" ref="N441:N446" si="63">+G441+$H$10+$I$10+$J$10</f>
        <v>0.13444444219999999</v>
      </c>
      <c r="O441" s="85">
        <v>1.2695E-2</v>
      </c>
      <c r="P441" s="24">
        <v>0</v>
      </c>
      <c r="Q441" s="85">
        <v>4.6379999999999998E-3</v>
      </c>
      <c r="R441" s="25">
        <f t="shared" ref="R441:R446" si="64">+$O$10+P441+$Q$10</f>
        <v>3.6708999999999999E-2</v>
      </c>
    </row>
    <row r="442" spans="1:18" x14ac:dyDescent="0.45">
      <c r="A442" s="21" t="s">
        <v>18</v>
      </c>
      <c r="B442" s="85"/>
      <c r="C442" s="85"/>
      <c r="D442" s="85"/>
      <c r="E442" s="92"/>
      <c r="F442" s="85"/>
      <c r="G442" s="22">
        <v>6.9823999999999997E-2</v>
      </c>
      <c r="H442" s="85"/>
      <c r="I442" s="85"/>
      <c r="J442" s="85"/>
      <c r="K442" s="78"/>
      <c r="L442" s="78"/>
      <c r="M442" s="78"/>
      <c r="N442" s="23">
        <f t="shared" si="63"/>
        <v>0.20426844220000001</v>
      </c>
      <c r="O442" s="85"/>
      <c r="P442" s="24">
        <v>4.6199999999999998E-2</v>
      </c>
      <c r="Q442" s="85"/>
      <c r="R442" s="25">
        <f t="shared" si="64"/>
        <v>8.2908999999999983E-2</v>
      </c>
    </row>
    <row r="443" spans="1:18" x14ac:dyDescent="0.45">
      <c r="A443" s="21" t="s">
        <v>19</v>
      </c>
      <c r="B443" s="85"/>
      <c r="C443" s="85"/>
      <c r="D443" s="85"/>
      <c r="E443" s="92"/>
      <c r="F443" s="85"/>
      <c r="G443" s="22">
        <v>6.3909000000000007E-2</v>
      </c>
      <c r="H443" s="85"/>
      <c r="I443" s="85"/>
      <c r="J443" s="85"/>
      <c r="K443" s="78"/>
      <c r="L443" s="78"/>
      <c r="M443" s="78"/>
      <c r="N443" s="23">
        <f t="shared" si="63"/>
        <v>0.19835344220000001</v>
      </c>
      <c r="O443" s="85"/>
      <c r="P443" s="24">
        <v>2.7300000000000001E-2</v>
      </c>
      <c r="Q443" s="85"/>
      <c r="R443" s="25">
        <f t="shared" si="64"/>
        <v>6.400900000000001E-2</v>
      </c>
    </row>
    <row r="444" spans="1:18" x14ac:dyDescent="0.45">
      <c r="A444" s="21" t="s">
        <v>20</v>
      </c>
      <c r="B444" s="85"/>
      <c r="C444" s="85"/>
      <c r="D444" s="85"/>
      <c r="E444" s="92"/>
      <c r="F444" s="85"/>
      <c r="G444" s="22">
        <v>6.4177999999999999E-2</v>
      </c>
      <c r="H444" s="85"/>
      <c r="I444" s="85"/>
      <c r="J444" s="85"/>
      <c r="K444" s="78"/>
      <c r="L444" s="78"/>
      <c r="M444" s="78"/>
      <c r="N444" s="23">
        <f t="shared" si="63"/>
        <v>0.19862244220000003</v>
      </c>
      <c r="O444" s="85"/>
      <c r="P444" s="24">
        <v>2.2100000000000002E-2</v>
      </c>
      <c r="Q444" s="85"/>
      <c r="R444" s="25">
        <f t="shared" si="64"/>
        <v>5.8809E-2</v>
      </c>
    </row>
    <row r="445" spans="1:18" x14ac:dyDescent="0.45">
      <c r="A445" s="21" t="s">
        <v>21</v>
      </c>
      <c r="B445" s="85"/>
      <c r="C445" s="85"/>
      <c r="D445" s="85"/>
      <c r="E445" s="92"/>
      <c r="F445" s="85"/>
      <c r="G445" s="22">
        <v>4.7953999999999997E-2</v>
      </c>
      <c r="H445" s="85"/>
      <c r="I445" s="85"/>
      <c r="J445" s="85"/>
      <c r="K445" s="78"/>
      <c r="L445" s="78"/>
      <c r="M445" s="78"/>
      <c r="N445" s="23">
        <f t="shared" si="63"/>
        <v>0.18239844220000001</v>
      </c>
      <c r="O445" s="85"/>
      <c r="P445" s="24">
        <v>1.5800000000000002E-2</v>
      </c>
      <c r="Q445" s="85"/>
      <c r="R445" s="25">
        <f t="shared" si="64"/>
        <v>5.2509E-2</v>
      </c>
    </row>
    <row r="446" spans="1:18" x14ac:dyDescent="0.45">
      <c r="A446" s="21" t="s">
        <v>22</v>
      </c>
      <c r="B446" s="86"/>
      <c r="C446" s="86"/>
      <c r="D446" s="86"/>
      <c r="E446" s="93"/>
      <c r="F446" s="86"/>
      <c r="G446" s="22">
        <v>2.4291E-2</v>
      </c>
      <c r="H446" s="86"/>
      <c r="I446" s="86"/>
      <c r="J446" s="86"/>
      <c r="K446" s="79"/>
      <c r="L446" s="79"/>
      <c r="M446" s="79"/>
      <c r="N446" s="23">
        <f t="shared" si="63"/>
        <v>0.15873544219999999</v>
      </c>
      <c r="O446" s="86"/>
      <c r="P446" s="26">
        <v>6.6E-3</v>
      </c>
      <c r="Q446" s="86"/>
      <c r="R446" s="25">
        <f t="shared" si="64"/>
        <v>4.3309E-2</v>
      </c>
    </row>
    <row r="447" spans="1:18" x14ac:dyDescent="0.45">
      <c r="A447" s="27" t="s">
        <v>23</v>
      </c>
      <c r="B447" s="28"/>
      <c r="C447" s="29"/>
      <c r="D447" s="28"/>
      <c r="E447" s="30"/>
      <c r="F447" s="31"/>
      <c r="G447" s="28"/>
      <c r="H447" s="32"/>
      <c r="I447" s="28"/>
      <c r="J447" s="28"/>
      <c r="K447" s="28"/>
      <c r="L447" s="28"/>
      <c r="M447" s="28"/>
      <c r="N447" s="30"/>
      <c r="O447" s="28"/>
      <c r="P447" s="32"/>
      <c r="Q447" s="33"/>
      <c r="R447" s="33"/>
    </row>
    <row r="448" spans="1:18" x14ac:dyDescent="0.45">
      <c r="A448" s="34" t="s">
        <v>49</v>
      </c>
      <c r="B448" s="78" t="s">
        <v>45</v>
      </c>
      <c r="C448" s="78" t="s">
        <v>45</v>
      </c>
      <c r="D448" s="76">
        <v>63.36</v>
      </c>
      <c r="E448" s="80">
        <v>63.36</v>
      </c>
      <c r="F448" s="35">
        <v>67.39</v>
      </c>
      <c r="G448" s="78" t="s">
        <v>45</v>
      </c>
      <c r="H448" s="78" t="s">
        <v>45</v>
      </c>
      <c r="I448" s="78" t="s">
        <v>45</v>
      </c>
      <c r="J448" s="78" t="s">
        <v>45</v>
      </c>
      <c r="K448" s="76">
        <v>-0.25</v>
      </c>
      <c r="L448" s="76">
        <v>0.06</v>
      </c>
      <c r="M448" s="76">
        <v>0</v>
      </c>
      <c r="N448" s="36">
        <f>+F448+$K$17+$L$17+$M$17</f>
        <v>67.03</v>
      </c>
      <c r="O448" s="78" t="s">
        <v>45</v>
      </c>
      <c r="P448" s="76">
        <v>-26.13</v>
      </c>
      <c r="Q448" s="78" t="s">
        <v>45</v>
      </c>
      <c r="R448" s="80">
        <v>-26.13</v>
      </c>
    </row>
    <row r="449" spans="1:18" x14ac:dyDescent="0.45">
      <c r="A449" s="34" t="s">
        <v>24</v>
      </c>
      <c r="B449" s="85"/>
      <c r="C449" s="85"/>
      <c r="D449" s="76"/>
      <c r="E449" s="80"/>
      <c r="F449" s="35">
        <v>469.74</v>
      </c>
      <c r="G449" s="85"/>
      <c r="H449" s="85"/>
      <c r="I449" s="85"/>
      <c r="J449" s="85"/>
      <c r="K449" s="76"/>
      <c r="L449" s="76"/>
      <c r="M449" s="76"/>
      <c r="N449" s="36">
        <f t="shared" ref="N449:N450" si="65">+F449+$K$17+$L$17+$M$17</f>
        <v>469.38</v>
      </c>
      <c r="O449" s="78"/>
      <c r="P449" s="76"/>
      <c r="Q449" s="78"/>
      <c r="R449" s="80"/>
    </row>
    <row r="450" spans="1:18" x14ac:dyDescent="0.45">
      <c r="A450" s="37" t="s">
        <v>25</v>
      </c>
      <c r="B450" s="86"/>
      <c r="C450" s="86"/>
      <c r="D450" s="77"/>
      <c r="E450" s="81"/>
      <c r="F450" s="38">
        <v>975.12</v>
      </c>
      <c r="G450" s="86"/>
      <c r="H450" s="86"/>
      <c r="I450" s="86"/>
      <c r="J450" s="86"/>
      <c r="K450" s="77"/>
      <c r="L450" s="77"/>
      <c r="M450" s="77"/>
      <c r="N450" s="39">
        <f t="shared" si="65"/>
        <v>974.76</v>
      </c>
      <c r="O450" s="79"/>
      <c r="P450" s="77"/>
      <c r="Q450" s="79"/>
      <c r="R450" s="81"/>
    </row>
    <row r="451" spans="1:18" x14ac:dyDescent="0.45">
      <c r="A451" s="40" t="s">
        <v>26</v>
      </c>
      <c r="B451" s="82" t="s">
        <v>27</v>
      </c>
      <c r="C451" s="83"/>
      <c r="D451" s="83"/>
      <c r="E451" s="83"/>
      <c r="F451" s="83"/>
      <c r="G451" s="83"/>
      <c r="H451" s="83"/>
      <c r="I451" s="83"/>
      <c r="J451" s="83"/>
      <c r="K451" s="83"/>
      <c r="L451" s="83"/>
      <c r="M451" s="83"/>
      <c r="N451" s="83"/>
      <c r="O451" s="83"/>
      <c r="P451" s="83"/>
      <c r="Q451" s="83"/>
      <c r="R451" s="84"/>
    </row>
    <row r="452" spans="1:18" ht="33.75" x14ac:dyDescent="0.5">
      <c r="A452" s="48"/>
    </row>
    <row r="453" spans="1:18" x14ac:dyDescent="0.45">
      <c r="A453" s="87" t="s">
        <v>50</v>
      </c>
      <c r="B453" s="87"/>
      <c r="C453" s="87"/>
      <c r="D453" s="87"/>
      <c r="E453" s="87"/>
      <c r="F453" s="87"/>
      <c r="G453" s="87"/>
      <c r="H453" s="87"/>
      <c r="I453" s="87"/>
      <c r="J453" s="87"/>
      <c r="K453" s="87"/>
      <c r="L453" s="87"/>
      <c r="M453" s="87"/>
      <c r="N453" s="87"/>
      <c r="O453" s="87"/>
      <c r="P453" s="87"/>
      <c r="Q453" s="87"/>
      <c r="R453" s="87"/>
    </row>
    <row r="454" spans="1:18" x14ac:dyDescent="0.45">
      <c r="A454" s="88" t="s">
        <v>47</v>
      </c>
      <c r="B454" s="6"/>
      <c r="C454" s="6"/>
      <c r="D454" s="6"/>
      <c r="E454" s="90" t="s">
        <v>0</v>
      </c>
      <c r="F454" s="7"/>
      <c r="G454" s="7"/>
      <c r="H454" s="7"/>
      <c r="I454" s="7"/>
      <c r="J454" s="7"/>
      <c r="K454" s="7"/>
      <c r="L454" s="7"/>
      <c r="M454" s="7"/>
      <c r="N454" s="90" t="s">
        <v>1</v>
      </c>
      <c r="O454" s="7"/>
      <c r="P454" s="7"/>
      <c r="Q454" s="7"/>
      <c r="R454" s="90" t="s">
        <v>2</v>
      </c>
    </row>
    <row r="455" spans="1:18" x14ac:dyDescent="0.45">
      <c r="A455" s="88"/>
      <c r="B455" s="6"/>
      <c r="C455" s="6"/>
      <c r="D455" s="6"/>
      <c r="E455" s="90"/>
      <c r="F455" s="7"/>
      <c r="G455" s="7"/>
      <c r="H455" s="7"/>
      <c r="I455" s="7"/>
      <c r="J455" s="7"/>
      <c r="K455" s="7"/>
      <c r="L455" s="7"/>
      <c r="M455" s="7"/>
      <c r="N455" s="90"/>
      <c r="O455" s="7"/>
      <c r="P455" s="7"/>
      <c r="Q455" s="7"/>
      <c r="R455" s="90"/>
    </row>
    <row r="456" spans="1:18" x14ac:dyDescent="0.45">
      <c r="A456" s="89"/>
      <c r="B456" s="8" t="s">
        <v>273</v>
      </c>
      <c r="C456" s="9" t="s">
        <v>3</v>
      </c>
      <c r="D456" s="9" t="s">
        <v>4</v>
      </c>
      <c r="E456" s="91"/>
      <c r="F456" s="10" t="s">
        <v>5</v>
      </c>
      <c r="G456" s="11" t="s">
        <v>6</v>
      </c>
      <c r="H456" s="11" t="s">
        <v>7</v>
      </c>
      <c r="I456" s="11" t="s">
        <v>8</v>
      </c>
      <c r="J456" s="11" t="s">
        <v>9</v>
      </c>
      <c r="K456" s="12" t="s">
        <v>10</v>
      </c>
      <c r="L456" s="13" t="s">
        <v>11</v>
      </c>
      <c r="M456" s="12" t="s">
        <v>12</v>
      </c>
      <c r="N456" s="91"/>
      <c r="O456" s="10" t="s">
        <v>13</v>
      </c>
      <c r="P456" s="14" t="s">
        <v>14</v>
      </c>
      <c r="Q456" s="14" t="s">
        <v>15</v>
      </c>
      <c r="R456" s="91"/>
    </row>
    <row r="457" spans="1:18" x14ac:dyDescent="0.45">
      <c r="A457" s="15" t="s">
        <v>16</v>
      </c>
      <c r="B457" s="16"/>
      <c r="C457" s="17"/>
      <c r="D457" s="17"/>
      <c r="E457" s="18"/>
      <c r="F457" s="17"/>
      <c r="G457" s="16"/>
      <c r="H457" s="17"/>
      <c r="I457" s="17"/>
      <c r="J457" s="17"/>
      <c r="K457" s="17"/>
      <c r="L457" s="17"/>
      <c r="M457" s="17"/>
      <c r="N457" s="19"/>
      <c r="O457" s="16"/>
      <c r="P457" s="17"/>
      <c r="Q457" s="20"/>
      <c r="R457" s="20"/>
    </row>
    <row r="458" spans="1:18" x14ac:dyDescent="0.45">
      <c r="A458" s="21" t="s">
        <v>17</v>
      </c>
      <c r="B458" s="85">
        <f>0.333736*($F$3/38.52)</f>
        <v>0.33373599999999998</v>
      </c>
      <c r="C458" s="85">
        <f>0.044596*($F$3/38.52)</f>
        <v>4.4595999999999997E-2</v>
      </c>
      <c r="D458" s="85">
        <v>7.9459999999999999E-3</v>
      </c>
      <c r="E458" s="92">
        <f>B458+C458+D458</f>
        <v>0.38627800000000001</v>
      </c>
      <c r="F458" s="78" t="s">
        <v>45</v>
      </c>
      <c r="G458" s="22">
        <v>0</v>
      </c>
      <c r="H458" s="85">
        <f>0.12896561484*($F$3/38.52)</f>
        <v>0.12896561483999999</v>
      </c>
      <c r="I458" s="85">
        <v>1.186E-3</v>
      </c>
      <c r="J458" s="85">
        <v>1.4455000000000001E-2</v>
      </c>
      <c r="K458" s="78" t="s">
        <v>45</v>
      </c>
      <c r="L458" s="78" t="s">
        <v>45</v>
      </c>
      <c r="M458" s="78" t="s">
        <v>45</v>
      </c>
      <c r="N458" s="23">
        <f>+G458+$H$458+$I$458+$J$458</f>
        <v>0.14460661483999998</v>
      </c>
      <c r="O458" s="85">
        <v>1.2695E-2</v>
      </c>
      <c r="P458" s="24">
        <v>0</v>
      </c>
      <c r="Q458" s="85">
        <v>4.6379999999999998E-3</v>
      </c>
      <c r="R458" s="25">
        <f>+$O$458+P458+$Q$458</f>
        <v>1.7333000000000001E-2</v>
      </c>
    </row>
    <row r="459" spans="1:18" x14ac:dyDescent="0.45">
      <c r="A459" s="21" t="s">
        <v>18</v>
      </c>
      <c r="B459" s="85"/>
      <c r="C459" s="85"/>
      <c r="D459" s="85"/>
      <c r="E459" s="92"/>
      <c r="F459" s="85"/>
      <c r="G459" s="22">
        <v>6.9823999999999997E-2</v>
      </c>
      <c r="H459" s="85"/>
      <c r="I459" s="85"/>
      <c r="J459" s="85"/>
      <c r="K459" s="78"/>
      <c r="L459" s="78"/>
      <c r="M459" s="78"/>
      <c r="N459" s="23">
        <f t="shared" ref="N459:N463" si="66">+G459+$H$458+$I$458+$J$458</f>
        <v>0.21443061483999998</v>
      </c>
      <c r="O459" s="85"/>
      <c r="P459" s="24">
        <v>4.6199999999999998E-2</v>
      </c>
      <c r="Q459" s="85"/>
      <c r="R459" s="25">
        <f t="shared" ref="R459:R463" si="67">+$O$458+P459+$Q$458</f>
        <v>6.3532999999999992E-2</v>
      </c>
    </row>
    <row r="460" spans="1:18" x14ac:dyDescent="0.45">
      <c r="A460" s="21" t="s">
        <v>19</v>
      </c>
      <c r="B460" s="85"/>
      <c r="C460" s="85"/>
      <c r="D460" s="85"/>
      <c r="E460" s="92"/>
      <c r="F460" s="85"/>
      <c r="G460" s="22">
        <v>6.3909000000000007E-2</v>
      </c>
      <c r="H460" s="85"/>
      <c r="I460" s="85"/>
      <c r="J460" s="85"/>
      <c r="K460" s="78"/>
      <c r="L460" s="78"/>
      <c r="M460" s="78"/>
      <c r="N460" s="23">
        <f t="shared" si="66"/>
        <v>0.20851561484</v>
      </c>
      <c r="O460" s="85"/>
      <c r="P460" s="24">
        <v>2.7300000000000001E-2</v>
      </c>
      <c r="Q460" s="85"/>
      <c r="R460" s="25">
        <f t="shared" si="67"/>
        <v>4.4633000000000006E-2</v>
      </c>
    </row>
    <row r="461" spans="1:18" x14ac:dyDescent="0.45">
      <c r="A461" s="21" t="s">
        <v>20</v>
      </c>
      <c r="B461" s="85"/>
      <c r="C461" s="85"/>
      <c r="D461" s="85"/>
      <c r="E461" s="92"/>
      <c r="F461" s="85"/>
      <c r="G461" s="22">
        <v>6.4177999999999999E-2</v>
      </c>
      <c r="H461" s="85"/>
      <c r="I461" s="85"/>
      <c r="J461" s="85"/>
      <c r="K461" s="78"/>
      <c r="L461" s="78"/>
      <c r="M461" s="78"/>
      <c r="N461" s="23">
        <f t="shared" si="66"/>
        <v>0.20878461483999997</v>
      </c>
      <c r="O461" s="85"/>
      <c r="P461" s="24">
        <v>2.2100000000000002E-2</v>
      </c>
      <c r="Q461" s="85"/>
      <c r="R461" s="25">
        <f t="shared" si="67"/>
        <v>3.9432999999999996E-2</v>
      </c>
    </row>
    <row r="462" spans="1:18" x14ac:dyDescent="0.45">
      <c r="A462" s="21" t="s">
        <v>21</v>
      </c>
      <c r="B462" s="85"/>
      <c r="C462" s="85"/>
      <c r="D462" s="85"/>
      <c r="E462" s="92"/>
      <c r="F462" s="85"/>
      <c r="G462" s="22">
        <v>4.7953999999999997E-2</v>
      </c>
      <c r="H462" s="85"/>
      <c r="I462" s="85"/>
      <c r="J462" s="85"/>
      <c r="K462" s="78"/>
      <c r="L462" s="78"/>
      <c r="M462" s="78"/>
      <c r="N462" s="23">
        <f t="shared" si="66"/>
        <v>0.19256061483999998</v>
      </c>
      <c r="O462" s="85"/>
      <c r="P462" s="24">
        <v>1.5800000000000002E-2</v>
      </c>
      <c r="Q462" s="85"/>
      <c r="R462" s="25">
        <f t="shared" si="67"/>
        <v>3.3132999999999996E-2</v>
      </c>
    </row>
    <row r="463" spans="1:18" x14ac:dyDescent="0.45">
      <c r="A463" s="21" t="s">
        <v>22</v>
      </c>
      <c r="B463" s="86"/>
      <c r="C463" s="86"/>
      <c r="D463" s="86"/>
      <c r="E463" s="93"/>
      <c r="F463" s="86"/>
      <c r="G463" s="22">
        <v>2.4291E-2</v>
      </c>
      <c r="H463" s="86"/>
      <c r="I463" s="86"/>
      <c r="J463" s="86"/>
      <c r="K463" s="79"/>
      <c r="L463" s="79"/>
      <c r="M463" s="79"/>
      <c r="N463" s="23">
        <f t="shared" si="66"/>
        <v>0.16889761483999999</v>
      </c>
      <c r="O463" s="86"/>
      <c r="P463" s="26">
        <v>6.6E-3</v>
      </c>
      <c r="Q463" s="86"/>
      <c r="R463" s="25">
        <f t="shared" si="67"/>
        <v>2.3932999999999999E-2</v>
      </c>
    </row>
    <row r="464" spans="1:18" x14ac:dyDescent="0.45">
      <c r="A464" s="27" t="s">
        <v>23</v>
      </c>
      <c r="B464" s="28"/>
      <c r="C464" s="29"/>
      <c r="D464" s="28"/>
      <c r="E464" s="30"/>
      <c r="F464" s="31"/>
      <c r="G464" s="28"/>
      <c r="H464" s="32"/>
      <c r="I464" s="28"/>
      <c r="J464" s="28"/>
      <c r="K464" s="28"/>
      <c r="L464" s="28"/>
      <c r="M464" s="28"/>
      <c r="N464" s="30"/>
      <c r="O464" s="28"/>
      <c r="P464" s="32"/>
      <c r="Q464" s="33"/>
      <c r="R464" s="33"/>
    </row>
    <row r="465" spans="1:19" x14ac:dyDescent="0.45">
      <c r="A465" s="34" t="s">
        <v>49</v>
      </c>
      <c r="B465" s="78" t="s">
        <v>45</v>
      </c>
      <c r="C465" s="78" t="s">
        <v>45</v>
      </c>
      <c r="D465" s="76">
        <v>63.36</v>
      </c>
      <c r="E465" s="80">
        <v>63.36</v>
      </c>
      <c r="F465" s="35">
        <v>67.39</v>
      </c>
      <c r="G465" s="78" t="s">
        <v>45</v>
      </c>
      <c r="H465" s="78" t="s">
        <v>45</v>
      </c>
      <c r="I465" s="78" t="s">
        <v>45</v>
      </c>
      <c r="J465" s="78" t="s">
        <v>45</v>
      </c>
      <c r="K465" s="76">
        <v>-0.25</v>
      </c>
      <c r="L465" s="76">
        <v>0.06</v>
      </c>
      <c r="M465" s="76">
        <v>0</v>
      </c>
      <c r="N465" s="36">
        <f>+F465+$K$17+$L$17+$M$17</f>
        <v>67.03</v>
      </c>
      <c r="O465" s="78" t="s">
        <v>45</v>
      </c>
      <c r="P465" s="76">
        <v>-26.13</v>
      </c>
      <c r="Q465" s="78" t="s">
        <v>45</v>
      </c>
      <c r="R465" s="80">
        <v>-26.13</v>
      </c>
    </row>
    <row r="466" spans="1:19" x14ac:dyDescent="0.45">
      <c r="A466" s="34" t="s">
        <v>24</v>
      </c>
      <c r="B466" s="85"/>
      <c r="C466" s="85"/>
      <c r="D466" s="76"/>
      <c r="E466" s="80"/>
      <c r="F466" s="35">
        <v>469.74</v>
      </c>
      <c r="G466" s="85"/>
      <c r="H466" s="85"/>
      <c r="I466" s="85"/>
      <c r="J466" s="85"/>
      <c r="K466" s="76"/>
      <c r="L466" s="76"/>
      <c r="M466" s="76"/>
      <c r="N466" s="36">
        <f t="shared" ref="N466:N467" si="68">+F466+$K$17+$L$17+$M$17</f>
        <v>469.38</v>
      </c>
      <c r="O466" s="78"/>
      <c r="P466" s="76"/>
      <c r="Q466" s="78"/>
      <c r="R466" s="80"/>
    </row>
    <row r="467" spans="1:19" x14ac:dyDescent="0.45">
      <c r="A467" s="37" t="s">
        <v>25</v>
      </c>
      <c r="B467" s="86"/>
      <c r="C467" s="86"/>
      <c r="D467" s="77"/>
      <c r="E467" s="81"/>
      <c r="F467" s="38">
        <v>975.12</v>
      </c>
      <c r="G467" s="86"/>
      <c r="H467" s="86"/>
      <c r="I467" s="86"/>
      <c r="J467" s="86"/>
      <c r="K467" s="77"/>
      <c r="L467" s="77"/>
      <c r="M467" s="77"/>
      <c r="N467" s="39">
        <f t="shared" si="68"/>
        <v>974.76</v>
      </c>
      <c r="O467" s="79"/>
      <c r="P467" s="77"/>
      <c r="Q467" s="79"/>
      <c r="R467" s="81"/>
    </row>
    <row r="468" spans="1:19" x14ac:dyDescent="0.45">
      <c r="A468" s="40" t="s">
        <v>26</v>
      </c>
      <c r="B468" s="82" t="s">
        <v>27</v>
      </c>
      <c r="C468" s="83"/>
      <c r="D468" s="83"/>
      <c r="E468" s="83"/>
      <c r="F468" s="83"/>
      <c r="G468" s="83"/>
      <c r="H468" s="83"/>
      <c r="I468" s="83"/>
      <c r="J468" s="83"/>
      <c r="K468" s="83"/>
      <c r="L468" s="83"/>
      <c r="M468" s="83"/>
      <c r="N468" s="83"/>
      <c r="O468" s="83"/>
      <c r="P468" s="83"/>
      <c r="Q468" s="83"/>
      <c r="R468" s="84"/>
    </row>
    <row r="470" spans="1:19" x14ac:dyDescent="0.45">
      <c r="A470" s="87" t="s">
        <v>50</v>
      </c>
      <c r="B470" s="87"/>
      <c r="C470" s="87"/>
      <c r="D470" s="87"/>
      <c r="E470" s="87"/>
      <c r="F470" s="87"/>
      <c r="G470" s="87"/>
      <c r="H470" s="87"/>
      <c r="I470" s="87"/>
      <c r="J470" s="87"/>
      <c r="K470" s="87"/>
      <c r="L470" s="87"/>
      <c r="M470" s="87"/>
      <c r="N470" s="87"/>
      <c r="O470" s="87"/>
      <c r="P470" s="87"/>
      <c r="Q470" s="87"/>
      <c r="R470" s="87"/>
    </row>
    <row r="471" spans="1:19" ht="28.5" customHeight="1" x14ac:dyDescent="0.45">
      <c r="A471" s="88" t="s">
        <v>54</v>
      </c>
      <c r="B471" s="6"/>
      <c r="C471" s="6"/>
      <c r="D471" s="6"/>
      <c r="E471" s="90" t="s">
        <v>0</v>
      </c>
      <c r="F471" s="7"/>
      <c r="G471" s="7"/>
      <c r="H471" s="7"/>
      <c r="I471" s="7"/>
      <c r="J471" s="7"/>
      <c r="K471" s="7"/>
      <c r="L471" s="7"/>
      <c r="M471" s="7"/>
      <c r="N471" s="90" t="s">
        <v>1</v>
      </c>
      <c r="O471" s="7"/>
      <c r="P471" s="7"/>
      <c r="Q471" s="7"/>
      <c r="R471" s="90" t="s">
        <v>2</v>
      </c>
    </row>
    <row r="472" spans="1:19" ht="28.5" customHeight="1" x14ac:dyDescent="0.45">
      <c r="A472" s="88"/>
      <c r="B472" s="6"/>
      <c r="C472" s="6"/>
      <c r="D472" s="6"/>
      <c r="E472" s="90"/>
      <c r="F472" s="7"/>
      <c r="G472" s="7"/>
      <c r="H472" s="7"/>
      <c r="I472" s="7"/>
      <c r="J472" s="7"/>
      <c r="K472" s="7"/>
      <c r="L472" s="7"/>
      <c r="M472" s="7"/>
      <c r="N472" s="90"/>
      <c r="O472" s="7"/>
      <c r="P472" s="7"/>
      <c r="Q472" s="7"/>
      <c r="R472" s="90"/>
    </row>
    <row r="473" spans="1:19" ht="28.5" customHeight="1" x14ac:dyDescent="0.45">
      <c r="A473" s="89"/>
      <c r="B473" s="8" t="s">
        <v>273</v>
      </c>
      <c r="C473" s="9" t="s">
        <v>3</v>
      </c>
      <c r="D473" s="9" t="s">
        <v>4</v>
      </c>
      <c r="E473" s="91"/>
      <c r="F473" s="10" t="s">
        <v>5</v>
      </c>
      <c r="G473" s="11" t="s">
        <v>6</v>
      </c>
      <c r="H473" s="11" t="s">
        <v>7</v>
      </c>
      <c r="I473" s="11" t="s">
        <v>8</v>
      </c>
      <c r="J473" s="11" t="s">
        <v>9</v>
      </c>
      <c r="K473" s="12" t="s">
        <v>10</v>
      </c>
      <c r="L473" s="13" t="s">
        <v>11</v>
      </c>
      <c r="M473" s="12" t="s">
        <v>12</v>
      </c>
      <c r="N473" s="91"/>
      <c r="O473" s="10" t="s">
        <v>13</v>
      </c>
      <c r="P473" s="14" t="s">
        <v>14</v>
      </c>
      <c r="Q473" s="14" t="s">
        <v>15</v>
      </c>
      <c r="R473" s="91"/>
    </row>
    <row r="474" spans="1:19" x14ac:dyDescent="0.45">
      <c r="A474" s="15" t="s">
        <v>16</v>
      </c>
      <c r="B474" s="51"/>
      <c r="C474" s="52"/>
      <c r="D474" s="52"/>
      <c r="E474" s="53"/>
      <c r="F474" s="52"/>
      <c r="G474" s="51"/>
      <c r="H474" s="52"/>
      <c r="I474" s="52"/>
      <c r="J474" s="52"/>
      <c r="K474" s="52"/>
      <c r="L474" s="52"/>
      <c r="M474" s="52"/>
      <c r="N474" s="54"/>
      <c r="O474" s="51"/>
      <c r="P474" s="52"/>
      <c r="Q474" s="55"/>
      <c r="R474" s="55"/>
    </row>
    <row r="475" spans="1:19" x14ac:dyDescent="0.45">
      <c r="A475" s="21" t="s">
        <v>17</v>
      </c>
      <c r="B475" s="95">
        <f>0.388501*(F3/38.52)</f>
        <v>0.38850099999999999</v>
      </c>
      <c r="C475" s="85">
        <f>0.044596*(F3/38.52)</f>
        <v>4.4595999999999997E-2</v>
      </c>
      <c r="D475" s="95">
        <v>7.9459999999999999E-3</v>
      </c>
      <c r="E475" s="104">
        <v>0.44104299999999996</v>
      </c>
      <c r="F475" s="97" t="s">
        <v>45</v>
      </c>
      <c r="G475" s="56">
        <v>0</v>
      </c>
      <c r="H475" s="95">
        <f>0.165112*(F3/38.52)</f>
        <v>0.16511200000000001</v>
      </c>
      <c r="I475" s="95">
        <v>1.186E-3</v>
      </c>
      <c r="J475" s="95">
        <v>3.39E-4</v>
      </c>
      <c r="K475" s="97" t="s">
        <v>45</v>
      </c>
      <c r="L475" s="97" t="s">
        <v>45</v>
      </c>
      <c r="M475" s="97" t="s">
        <v>45</v>
      </c>
      <c r="N475" s="57">
        <v>0.16663700000000001</v>
      </c>
      <c r="O475" s="95">
        <v>0</v>
      </c>
      <c r="P475" s="67">
        <v>0</v>
      </c>
      <c r="Q475" s="95">
        <v>0</v>
      </c>
      <c r="R475" s="68">
        <v>0</v>
      </c>
      <c r="S475" s="69"/>
    </row>
    <row r="476" spans="1:19" x14ac:dyDescent="0.45">
      <c r="A476" s="21" t="s">
        <v>18</v>
      </c>
      <c r="B476" s="95"/>
      <c r="C476" s="85"/>
      <c r="D476" s="95"/>
      <c r="E476" s="104"/>
      <c r="F476" s="95"/>
      <c r="G476" s="56">
        <v>6.0056000000000005E-2</v>
      </c>
      <c r="H476" s="95"/>
      <c r="I476" s="95"/>
      <c r="J476" s="95"/>
      <c r="K476" s="97"/>
      <c r="L476" s="97"/>
      <c r="M476" s="97"/>
      <c r="N476" s="57">
        <v>0.22669300000000001</v>
      </c>
      <c r="O476" s="95"/>
      <c r="P476" s="67">
        <v>4.6199999999999998E-2</v>
      </c>
      <c r="Q476" s="95"/>
      <c r="R476" s="68">
        <v>4.6199999999999998E-2</v>
      </c>
      <c r="S476" s="69"/>
    </row>
    <row r="477" spans="1:19" x14ac:dyDescent="0.45">
      <c r="A477" s="21" t="s">
        <v>19</v>
      </c>
      <c r="B477" s="95"/>
      <c r="C477" s="85"/>
      <c r="D477" s="95"/>
      <c r="E477" s="104"/>
      <c r="F477" s="95"/>
      <c r="G477" s="56">
        <v>5.4968000000000003E-2</v>
      </c>
      <c r="H477" s="95"/>
      <c r="I477" s="95"/>
      <c r="J477" s="95"/>
      <c r="K477" s="97"/>
      <c r="L477" s="97"/>
      <c r="M477" s="97"/>
      <c r="N477" s="57">
        <v>0.221605</v>
      </c>
      <c r="O477" s="95"/>
      <c r="P477" s="67">
        <v>2.7300000000000001E-2</v>
      </c>
      <c r="Q477" s="95"/>
      <c r="R477" s="68">
        <v>2.7300000000000001E-2</v>
      </c>
      <c r="S477" s="69"/>
    </row>
    <row r="478" spans="1:19" x14ac:dyDescent="0.45">
      <c r="A478" s="21" t="s">
        <v>20</v>
      </c>
      <c r="B478" s="95"/>
      <c r="C478" s="85"/>
      <c r="D478" s="95"/>
      <c r="E478" s="104"/>
      <c r="F478" s="95"/>
      <c r="G478" s="56">
        <v>5.5198999999999998E-2</v>
      </c>
      <c r="H478" s="95"/>
      <c r="I478" s="95"/>
      <c r="J478" s="95"/>
      <c r="K478" s="97"/>
      <c r="L478" s="97"/>
      <c r="M478" s="97"/>
      <c r="N478" s="57">
        <v>0.22183600000000001</v>
      </c>
      <c r="O478" s="95"/>
      <c r="P478" s="67">
        <v>2.2100000000000002E-2</v>
      </c>
      <c r="Q478" s="95"/>
      <c r="R478" s="68">
        <v>2.2100000000000002E-2</v>
      </c>
      <c r="S478" s="69"/>
    </row>
    <row r="479" spans="1:19" x14ac:dyDescent="0.45">
      <c r="A479" s="21" t="s">
        <v>21</v>
      </c>
      <c r="B479" s="95"/>
      <c r="C479" s="85"/>
      <c r="D479" s="95"/>
      <c r="E479" s="104"/>
      <c r="F479" s="95"/>
      <c r="G479" s="56">
        <v>4.1245000000000004E-2</v>
      </c>
      <c r="H479" s="95"/>
      <c r="I479" s="95"/>
      <c r="J479" s="95"/>
      <c r="K479" s="97"/>
      <c r="L479" s="97"/>
      <c r="M479" s="97"/>
      <c r="N479" s="57">
        <v>0.20788200000000001</v>
      </c>
      <c r="O479" s="95"/>
      <c r="P479" s="67">
        <v>1.5800000000000002E-2</v>
      </c>
      <c r="Q479" s="95"/>
      <c r="R479" s="68">
        <v>1.5800000000000002E-2</v>
      </c>
      <c r="S479" s="69"/>
    </row>
    <row r="480" spans="1:19" x14ac:dyDescent="0.45">
      <c r="A480" s="21" t="s">
        <v>22</v>
      </c>
      <c r="B480" s="96"/>
      <c r="C480" s="86"/>
      <c r="D480" s="96"/>
      <c r="E480" s="105"/>
      <c r="F480" s="96"/>
      <c r="G480" s="56">
        <v>2.0892000000000001E-2</v>
      </c>
      <c r="H480" s="96"/>
      <c r="I480" s="96"/>
      <c r="J480" s="96"/>
      <c r="K480" s="102"/>
      <c r="L480" s="102"/>
      <c r="M480" s="102"/>
      <c r="N480" s="57">
        <v>0.187529</v>
      </c>
      <c r="O480" s="96"/>
      <c r="P480" s="70">
        <v>6.6E-3</v>
      </c>
      <c r="Q480" s="96"/>
      <c r="R480" s="68">
        <v>6.6E-3</v>
      </c>
      <c r="S480" s="69"/>
    </row>
    <row r="481" spans="1:18" x14ac:dyDescent="0.45">
      <c r="A481" s="27" t="s">
        <v>23</v>
      </c>
      <c r="B481" s="59"/>
      <c r="C481" s="60"/>
      <c r="D481" s="59"/>
      <c r="E481" s="61"/>
      <c r="F481" s="62"/>
      <c r="G481" s="59"/>
      <c r="H481" s="63"/>
      <c r="I481" s="59"/>
      <c r="J481" s="59"/>
      <c r="K481" s="59"/>
      <c r="L481" s="59"/>
      <c r="M481" s="59"/>
      <c r="N481" s="61"/>
      <c r="O481" s="59"/>
      <c r="P481" s="63"/>
      <c r="Q481" s="64"/>
      <c r="R481" s="64"/>
    </row>
    <row r="482" spans="1:18" x14ac:dyDescent="0.45">
      <c r="A482" s="34" t="s">
        <v>49</v>
      </c>
      <c r="B482" s="97" t="s">
        <v>45</v>
      </c>
      <c r="C482" s="97" t="s">
        <v>45</v>
      </c>
      <c r="D482" s="98">
        <v>63.36</v>
      </c>
      <c r="E482" s="100">
        <v>63.36</v>
      </c>
      <c r="F482" s="71">
        <v>59.57</v>
      </c>
      <c r="G482" s="97" t="s">
        <v>45</v>
      </c>
      <c r="H482" s="97" t="s">
        <v>45</v>
      </c>
      <c r="I482" s="97" t="s">
        <v>45</v>
      </c>
      <c r="J482" s="97" t="s">
        <v>45</v>
      </c>
      <c r="K482" s="98">
        <v>-0.08</v>
      </c>
      <c r="L482" s="98">
        <v>0.01</v>
      </c>
      <c r="M482" s="98">
        <v>0</v>
      </c>
      <c r="N482" s="72">
        <v>59.499999999999993</v>
      </c>
      <c r="O482" s="97" t="s">
        <v>45</v>
      </c>
      <c r="P482" s="98">
        <v>-26.13</v>
      </c>
      <c r="Q482" s="97" t="s">
        <v>45</v>
      </c>
      <c r="R482" s="100">
        <v>-26.13</v>
      </c>
    </row>
    <row r="483" spans="1:18" x14ac:dyDescent="0.45">
      <c r="A483" s="34" t="s">
        <v>24</v>
      </c>
      <c r="B483" s="95"/>
      <c r="C483" s="95"/>
      <c r="D483" s="98"/>
      <c r="E483" s="100"/>
      <c r="F483" s="71">
        <v>419.85</v>
      </c>
      <c r="G483" s="95"/>
      <c r="H483" s="95"/>
      <c r="I483" s="95"/>
      <c r="J483" s="95"/>
      <c r="K483" s="98"/>
      <c r="L483" s="98"/>
      <c r="M483" s="98"/>
      <c r="N483" s="72">
        <v>419.78000000000003</v>
      </c>
      <c r="O483" s="97"/>
      <c r="P483" s="98"/>
      <c r="Q483" s="97"/>
      <c r="R483" s="100"/>
    </row>
    <row r="484" spans="1:18" x14ac:dyDescent="0.45">
      <c r="A484" s="37" t="s">
        <v>25</v>
      </c>
      <c r="B484" s="96"/>
      <c r="C484" s="96"/>
      <c r="D484" s="99"/>
      <c r="E484" s="101"/>
      <c r="F484" s="73">
        <v>877.8900000000001</v>
      </c>
      <c r="G484" s="96"/>
      <c r="H484" s="96"/>
      <c r="I484" s="96"/>
      <c r="J484" s="96"/>
      <c r="K484" s="99"/>
      <c r="L484" s="99"/>
      <c r="M484" s="99"/>
      <c r="N484" s="74">
        <v>877.82</v>
      </c>
      <c r="O484" s="102"/>
      <c r="P484" s="99"/>
      <c r="Q484" s="102"/>
      <c r="R484" s="101"/>
    </row>
    <row r="485" spans="1:18" x14ac:dyDescent="0.45">
      <c r="A485" s="40" t="s">
        <v>26</v>
      </c>
      <c r="B485" s="82" t="s">
        <v>27</v>
      </c>
      <c r="C485" s="83"/>
      <c r="D485" s="83"/>
      <c r="E485" s="83"/>
      <c r="F485" s="83"/>
      <c r="G485" s="83"/>
      <c r="H485" s="83"/>
      <c r="I485" s="83"/>
      <c r="J485" s="83"/>
      <c r="K485" s="83"/>
      <c r="L485" s="83"/>
      <c r="M485" s="83"/>
      <c r="N485" s="83"/>
      <c r="O485" s="83"/>
      <c r="P485" s="83"/>
      <c r="Q485" s="83"/>
      <c r="R485" s="84"/>
    </row>
  </sheetData>
  <sheetProtection algorithmName="SHA-512" hashValue="zeiglHoogs8zZdXOb4EQt4ESDVhjrL2gN+MFkhvlWIrUgtQZUsu3wCAJ8MjQfFvc+SIC9ocRxmnvRoghw3x5cg==" saltValue="nSgQ0ehaG85mLPanqdrPeg==" spinCount="100000" sheet="1" objects="1" scenarios="1"/>
  <mergeCells count="954">
    <mergeCell ref="L40:L42"/>
    <mergeCell ref="M40:M42"/>
    <mergeCell ref="O40:O42"/>
    <mergeCell ref="P40:P42"/>
    <mergeCell ref="Q40:Q42"/>
    <mergeCell ref="R40:R42"/>
    <mergeCell ref="B43:R43"/>
    <mergeCell ref="B40:B42"/>
    <mergeCell ref="C40:C42"/>
    <mergeCell ref="D40:D42"/>
    <mergeCell ref="E40:E42"/>
    <mergeCell ref="G40:G42"/>
    <mergeCell ref="H40:H42"/>
    <mergeCell ref="I40:I42"/>
    <mergeCell ref="J40:J42"/>
    <mergeCell ref="K40:K42"/>
    <mergeCell ref="A28:R28"/>
    <mergeCell ref="A29:A31"/>
    <mergeCell ref="E29:E31"/>
    <mergeCell ref="N29:N31"/>
    <mergeCell ref="R29:R31"/>
    <mergeCell ref="B33:B38"/>
    <mergeCell ref="C33:C38"/>
    <mergeCell ref="D33:D38"/>
    <mergeCell ref="E33:E38"/>
    <mergeCell ref="F33:F38"/>
    <mergeCell ref="H33:H38"/>
    <mergeCell ref="I33:I38"/>
    <mergeCell ref="J33:J38"/>
    <mergeCell ref="K33:K38"/>
    <mergeCell ref="L33:L38"/>
    <mergeCell ref="M33:M38"/>
    <mergeCell ref="O33:O38"/>
    <mergeCell ref="Q33:Q38"/>
    <mergeCell ref="L74:L76"/>
    <mergeCell ref="M74:M76"/>
    <mergeCell ref="O74:O76"/>
    <mergeCell ref="P74:P76"/>
    <mergeCell ref="Q74:Q76"/>
    <mergeCell ref="R74:R76"/>
    <mergeCell ref="B77:R77"/>
    <mergeCell ref="B74:B76"/>
    <mergeCell ref="C74:C76"/>
    <mergeCell ref="D74:D76"/>
    <mergeCell ref="E74:E76"/>
    <mergeCell ref="G74:G76"/>
    <mergeCell ref="H74:H76"/>
    <mergeCell ref="I74:I76"/>
    <mergeCell ref="J74:J76"/>
    <mergeCell ref="K74:K76"/>
    <mergeCell ref="A62:R62"/>
    <mergeCell ref="A63:A65"/>
    <mergeCell ref="E63:E65"/>
    <mergeCell ref="N63:N65"/>
    <mergeCell ref="R63:R65"/>
    <mergeCell ref="B67:B72"/>
    <mergeCell ref="C67:C72"/>
    <mergeCell ref="D67:D72"/>
    <mergeCell ref="E67:E72"/>
    <mergeCell ref="F67:F72"/>
    <mergeCell ref="H67:H72"/>
    <mergeCell ref="I67:I72"/>
    <mergeCell ref="J67:J72"/>
    <mergeCell ref="K67:K72"/>
    <mergeCell ref="L67:L72"/>
    <mergeCell ref="M67:M72"/>
    <mergeCell ref="O67:O72"/>
    <mergeCell ref="Q67:Q72"/>
    <mergeCell ref="L108:L110"/>
    <mergeCell ref="M108:M110"/>
    <mergeCell ref="O108:O110"/>
    <mergeCell ref="P108:P110"/>
    <mergeCell ref="Q108:Q110"/>
    <mergeCell ref="R108:R110"/>
    <mergeCell ref="B111:R111"/>
    <mergeCell ref="B108:B110"/>
    <mergeCell ref="C108:C110"/>
    <mergeCell ref="D108:D110"/>
    <mergeCell ref="E108:E110"/>
    <mergeCell ref="G108:G110"/>
    <mergeCell ref="H108:H110"/>
    <mergeCell ref="I108:I110"/>
    <mergeCell ref="J108:J110"/>
    <mergeCell ref="K108:K110"/>
    <mergeCell ref="A96:R96"/>
    <mergeCell ref="A97:A99"/>
    <mergeCell ref="E97:E99"/>
    <mergeCell ref="N97:N99"/>
    <mergeCell ref="R97:R99"/>
    <mergeCell ref="B101:B106"/>
    <mergeCell ref="C101:C106"/>
    <mergeCell ref="D101:D106"/>
    <mergeCell ref="E101:E106"/>
    <mergeCell ref="F101:F106"/>
    <mergeCell ref="H101:H106"/>
    <mergeCell ref="I101:I106"/>
    <mergeCell ref="J101:J106"/>
    <mergeCell ref="K101:K106"/>
    <mergeCell ref="L101:L106"/>
    <mergeCell ref="M101:M106"/>
    <mergeCell ref="O101:O106"/>
    <mergeCell ref="Q101:Q106"/>
    <mergeCell ref="L142:L144"/>
    <mergeCell ref="M142:M144"/>
    <mergeCell ref="O142:O144"/>
    <mergeCell ref="P142:P144"/>
    <mergeCell ref="Q142:Q144"/>
    <mergeCell ref="R142:R144"/>
    <mergeCell ref="B145:R145"/>
    <mergeCell ref="B142:B144"/>
    <mergeCell ref="C142:C144"/>
    <mergeCell ref="D142:D144"/>
    <mergeCell ref="E142:E144"/>
    <mergeCell ref="G142:G144"/>
    <mergeCell ref="H142:H144"/>
    <mergeCell ref="I142:I144"/>
    <mergeCell ref="J142:J144"/>
    <mergeCell ref="K142:K144"/>
    <mergeCell ref="A130:R130"/>
    <mergeCell ref="A131:A133"/>
    <mergeCell ref="E131:E133"/>
    <mergeCell ref="N131:N133"/>
    <mergeCell ref="R131:R133"/>
    <mergeCell ref="B135:B140"/>
    <mergeCell ref="C135:C140"/>
    <mergeCell ref="D135:D140"/>
    <mergeCell ref="E135:E140"/>
    <mergeCell ref="F135:F140"/>
    <mergeCell ref="H135:H140"/>
    <mergeCell ref="I135:I140"/>
    <mergeCell ref="J135:J140"/>
    <mergeCell ref="K135:K140"/>
    <mergeCell ref="L135:L140"/>
    <mergeCell ref="M135:M140"/>
    <mergeCell ref="O135:O140"/>
    <mergeCell ref="Q135:Q140"/>
    <mergeCell ref="L176:L178"/>
    <mergeCell ref="M176:M178"/>
    <mergeCell ref="O176:O178"/>
    <mergeCell ref="P176:P178"/>
    <mergeCell ref="Q176:Q178"/>
    <mergeCell ref="R176:R178"/>
    <mergeCell ref="B179:R179"/>
    <mergeCell ref="B176:B178"/>
    <mergeCell ref="C176:C178"/>
    <mergeCell ref="D176:D178"/>
    <mergeCell ref="E176:E178"/>
    <mergeCell ref="G176:G178"/>
    <mergeCell ref="H176:H178"/>
    <mergeCell ref="I176:I178"/>
    <mergeCell ref="J176:J178"/>
    <mergeCell ref="K176:K178"/>
    <mergeCell ref="A164:R164"/>
    <mergeCell ref="A165:A167"/>
    <mergeCell ref="E165:E167"/>
    <mergeCell ref="N165:N167"/>
    <mergeCell ref="R165:R167"/>
    <mergeCell ref="B169:B174"/>
    <mergeCell ref="C169:C174"/>
    <mergeCell ref="D169:D174"/>
    <mergeCell ref="E169:E174"/>
    <mergeCell ref="F169:F174"/>
    <mergeCell ref="H169:H174"/>
    <mergeCell ref="I169:I174"/>
    <mergeCell ref="J169:J174"/>
    <mergeCell ref="K169:K174"/>
    <mergeCell ref="L169:L174"/>
    <mergeCell ref="M169:M174"/>
    <mergeCell ref="O169:O174"/>
    <mergeCell ref="Q169:Q174"/>
    <mergeCell ref="L210:L212"/>
    <mergeCell ref="M210:M212"/>
    <mergeCell ref="O210:O212"/>
    <mergeCell ref="P210:P212"/>
    <mergeCell ref="Q210:Q212"/>
    <mergeCell ref="R210:R212"/>
    <mergeCell ref="B213:R213"/>
    <mergeCell ref="B210:B212"/>
    <mergeCell ref="C210:C212"/>
    <mergeCell ref="D210:D212"/>
    <mergeCell ref="E210:E212"/>
    <mergeCell ref="G210:G212"/>
    <mergeCell ref="H210:H212"/>
    <mergeCell ref="I210:I212"/>
    <mergeCell ref="J210:J212"/>
    <mergeCell ref="K210:K212"/>
    <mergeCell ref="A198:R198"/>
    <mergeCell ref="A199:A201"/>
    <mergeCell ref="E199:E201"/>
    <mergeCell ref="N199:N201"/>
    <mergeCell ref="R199:R201"/>
    <mergeCell ref="B203:B208"/>
    <mergeCell ref="C203:C208"/>
    <mergeCell ref="D203:D208"/>
    <mergeCell ref="E203:E208"/>
    <mergeCell ref="F203:F208"/>
    <mergeCell ref="H203:H208"/>
    <mergeCell ref="I203:I208"/>
    <mergeCell ref="J203:J208"/>
    <mergeCell ref="K203:K208"/>
    <mergeCell ref="L203:L208"/>
    <mergeCell ref="M203:M208"/>
    <mergeCell ref="O203:O208"/>
    <mergeCell ref="Q203:Q208"/>
    <mergeCell ref="L227:L229"/>
    <mergeCell ref="M227:M229"/>
    <mergeCell ref="O227:O229"/>
    <mergeCell ref="P227:P229"/>
    <mergeCell ref="Q227:Q229"/>
    <mergeCell ref="R227:R229"/>
    <mergeCell ref="B230:R230"/>
    <mergeCell ref="B227:B229"/>
    <mergeCell ref="C227:C229"/>
    <mergeCell ref="D227:D229"/>
    <mergeCell ref="E227:E229"/>
    <mergeCell ref="G227:G229"/>
    <mergeCell ref="H227:H229"/>
    <mergeCell ref="I227:I229"/>
    <mergeCell ref="J227:J229"/>
    <mergeCell ref="K227:K229"/>
    <mergeCell ref="A215:R215"/>
    <mergeCell ref="A216:A218"/>
    <mergeCell ref="E216:E218"/>
    <mergeCell ref="N216:N218"/>
    <mergeCell ref="R216:R218"/>
    <mergeCell ref="B220:B225"/>
    <mergeCell ref="C220:C225"/>
    <mergeCell ref="D220:D225"/>
    <mergeCell ref="E220:E225"/>
    <mergeCell ref="F220:F225"/>
    <mergeCell ref="H220:H225"/>
    <mergeCell ref="I220:I225"/>
    <mergeCell ref="J220:J225"/>
    <mergeCell ref="K220:K225"/>
    <mergeCell ref="L220:L225"/>
    <mergeCell ref="M220:M225"/>
    <mergeCell ref="O220:O225"/>
    <mergeCell ref="Q220:Q225"/>
    <mergeCell ref="L261:L263"/>
    <mergeCell ref="M261:M263"/>
    <mergeCell ref="O261:O263"/>
    <mergeCell ref="P261:P263"/>
    <mergeCell ref="Q261:Q263"/>
    <mergeCell ref="R261:R263"/>
    <mergeCell ref="B264:R264"/>
    <mergeCell ref="B261:B263"/>
    <mergeCell ref="C261:C263"/>
    <mergeCell ref="D261:D263"/>
    <mergeCell ref="E261:E263"/>
    <mergeCell ref="G261:G263"/>
    <mergeCell ref="H261:H263"/>
    <mergeCell ref="I261:I263"/>
    <mergeCell ref="J261:J263"/>
    <mergeCell ref="K261:K263"/>
    <mergeCell ref="A249:R249"/>
    <mergeCell ref="A250:A252"/>
    <mergeCell ref="E250:E252"/>
    <mergeCell ref="N250:N252"/>
    <mergeCell ref="R250:R252"/>
    <mergeCell ref="B254:B259"/>
    <mergeCell ref="C254:C259"/>
    <mergeCell ref="D254:D259"/>
    <mergeCell ref="E254:E259"/>
    <mergeCell ref="F254:F259"/>
    <mergeCell ref="H254:H259"/>
    <mergeCell ref="I254:I259"/>
    <mergeCell ref="J254:J259"/>
    <mergeCell ref="K254:K259"/>
    <mergeCell ref="L254:L259"/>
    <mergeCell ref="M254:M259"/>
    <mergeCell ref="O254:O259"/>
    <mergeCell ref="Q254:Q259"/>
    <mergeCell ref="L312:L314"/>
    <mergeCell ref="M312:M314"/>
    <mergeCell ref="O312:O314"/>
    <mergeCell ref="P312:P314"/>
    <mergeCell ref="Q312:Q314"/>
    <mergeCell ref="R312:R314"/>
    <mergeCell ref="B315:R315"/>
    <mergeCell ref="B312:B314"/>
    <mergeCell ref="C312:C314"/>
    <mergeCell ref="D312:D314"/>
    <mergeCell ref="E312:E314"/>
    <mergeCell ref="G312:G314"/>
    <mergeCell ref="H312:H314"/>
    <mergeCell ref="I312:I314"/>
    <mergeCell ref="J312:J314"/>
    <mergeCell ref="K312:K314"/>
    <mergeCell ref="A300:R300"/>
    <mergeCell ref="A301:A303"/>
    <mergeCell ref="E301:E303"/>
    <mergeCell ref="N301:N303"/>
    <mergeCell ref="R301:R303"/>
    <mergeCell ref="B305:B310"/>
    <mergeCell ref="C305:C310"/>
    <mergeCell ref="D305:D310"/>
    <mergeCell ref="E305:E310"/>
    <mergeCell ref="F305:F310"/>
    <mergeCell ref="H305:H310"/>
    <mergeCell ref="I305:I310"/>
    <mergeCell ref="J305:J310"/>
    <mergeCell ref="K305:K310"/>
    <mergeCell ref="L305:L310"/>
    <mergeCell ref="M305:M310"/>
    <mergeCell ref="O305:O310"/>
    <mergeCell ref="Q305:Q310"/>
    <mergeCell ref="L329:L331"/>
    <mergeCell ref="M329:M331"/>
    <mergeCell ref="O329:O331"/>
    <mergeCell ref="P329:P331"/>
    <mergeCell ref="Q329:Q331"/>
    <mergeCell ref="R329:R331"/>
    <mergeCell ref="B332:R332"/>
    <mergeCell ref="B329:B331"/>
    <mergeCell ref="C329:C331"/>
    <mergeCell ref="D329:D331"/>
    <mergeCell ref="E329:E331"/>
    <mergeCell ref="G329:G331"/>
    <mergeCell ref="H329:H331"/>
    <mergeCell ref="I329:I331"/>
    <mergeCell ref="J329:J331"/>
    <mergeCell ref="K329:K331"/>
    <mergeCell ref="A317:R317"/>
    <mergeCell ref="A318:A320"/>
    <mergeCell ref="E318:E320"/>
    <mergeCell ref="N318:N320"/>
    <mergeCell ref="R318:R320"/>
    <mergeCell ref="B322:B327"/>
    <mergeCell ref="C322:C327"/>
    <mergeCell ref="D322:D327"/>
    <mergeCell ref="E322:E327"/>
    <mergeCell ref="F322:F327"/>
    <mergeCell ref="H322:H327"/>
    <mergeCell ref="I322:I327"/>
    <mergeCell ref="J322:J327"/>
    <mergeCell ref="K322:K327"/>
    <mergeCell ref="L322:L327"/>
    <mergeCell ref="M322:M327"/>
    <mergeCell ref="O322:O327"/>
    <mergeCell ref="Q322:Q327"/>
    <mergeCell ref="L414:L416"/>
    <mergeCell ref="M414:M416"/>
    <mergeCell ref="O414:O416"/>
    <mergeCell ref="P414:P416"/>
    <mergeCell ref="Q414:Q416"/>
    <mergeCell ref="R414:R416"/>
    <mergeCell ref="B417:R417"/>
    <mergeCell ref="A402:R402"/>
    <mergeCell ref="A403:A405"/>
    <mergeCell ref="E403:E405"/>
    <mergeCell ref="N403:N405"/>
    <mergeCell ref="R403:R405"/>
    <mergeCell ref="B407:B412"/>
    <mergeCell ref="C407:C412"/>
    <mergeCell ref="D407:D412"/>
    <mergeCell ref="E407:E412"/>
    <mergeCell ref="F407:F412"/>
    <mergeCell ref="H407:H412"/>
    <mergeCell ref="I407:I412"/>
    <mergeCell ref="J407:J412"/>
    <mergeCell ref="K407:K412"/>
    <mergeCell ref="L407:L412"/>
    <mergeCell ref="M407:M412"/>
    <mergeCell ref="O407:O412"/>
    <mergeCell ref="B414:B416"/>
    <mergeCell ref="C414:C416"/>
    <mergeCell ref="D414:D416"/>
    <mergeCell ref="E414:E416"/>
    <mergeCell ref="G414:G416"/>
    <mergeCell ref="H414:H416"/>
    <mergeCell ref="I414:I416"/>
    <mergeCell ref="J414:J416"/>
    <mergeCell ref="K414:K416"/>
    <mergeCell ref="Q407:Q412"/>
    <mergeCell ref="Q465:Q467"/>
    <mergeCell ref="R465:R467"/>
    <mergeCell ref="B468:R468"/>
    <mergeCell ref="M458:M463"/>
    <mergeCell ref="O458:O463"/>
    <mergeCell ref="Q458:Q463"/>
    <mergeCell ref="B465:B467"/>
    <mergeCell ref="C465:C467"/>
    <mergeCell ref="D465:D467"/>
    <mergeCell ref="E465:E467"/>
    <mergeCell ref="G465:G467"/>
    <mergeCell ref="H465:H467"/>
    <mergeCell ref="I465:I467"/>
    <mergeCell ref="J465:J467"/>
    <mergeCell ref="K465:K467"/>
    <mergeCell ref="L465:L467"/>
    <mergeCell ref="M465:M467"/>
    <mergeCell ref="O465:O467"/>
    <mergeCell ref="P465:P467"/>
    <mergeCell ref="H458:H463"/>
    <mergeCell ref="I458:I463"/>
    <mergeCell ref="J458:J463"/>
    <mergeCell ref="K458:K463"/>
    <mergeCell ref="L458:L463"/>
    <mergeCell ref="B458:B463"/>
    <mergeCell ref="C458:C463"/>
    <mergeCell ref="D458:D463"/>
    <mergeCell ref="E458:E463"/>
    <mergeCell ref="F458:F463"/>
    <mergeCell ref="A453:R453"/>
    <mergeCell ref="A454:A456"/>
    <mergeCell ref="E454:E456"/>
    <mergeCell ref="N454:N456"/>
    <mergeCell ref="R454:R456"/>
    <mergeCell ref="B3:C3"/>
    <mergeCell ref="R482:R484"/>
    <mergeCell ref="B485:R485"/>
    <mergeCell ref="A5:R5"/>
    <mergeCell ref="A470:R470"/>
    <mergeCell ref="A471:A473"/>
    <mergeCell ref="E471:E473"/>
    <mergeCell ref="N471:N473"/>
    <mergeCell ref="R471:R473"/>
    <mergeCell ref="B475:B480"/>
    <mergeCell ref="C475:C480"/>
    <mergeCell ref="D475:D480"/>
    <mergeCell ref="E475:E480"/>
    <mergeCell ref="F475:F480"/>
    <mergeCell ref="H475:H480"/>
    <mergeCell ref="I475:I480"/>
    <mergeCell ref="L17:L19"/>
    <mergeCell ref="K17:K19"/>
    <mergeCell ref="B20:R20"/>
    <mergeCell ref="P17:P19"/>
    <mergeCell ref="Q17:Q19"/>
    <mergeCell ref="R17:R19"/>
    <mergeCell ref="R6:R8"/>
    <mergeCell ref="N6:N8"/>
    <mergeCell ref="A1:R1"/>
    <mergeCell ref="Q475:Q480"/>
    <mergeCell ref="B482:B484"/>
    <mergeCell ref="C482:C484"/>
    <mergeCell ref="D482:D484"/>
    <mergeCell ref="E482:E484"/>
    <mergeCell ref="G482:G484"/>
    <mergeCell ref="H482:H484"/>
    <mergeCell ref="I482:I484"/>
    <mergeCell ref="J482:J484"/>
    <mergeCell ref="K482:K484"/>
    <mergeCell ref="L482:L484"/>
    <mergeCell ref="M482:M484"/>
    <mergeCell ref="O482:O484"/>
    <mergeCell ref="P482:P484"/>
    <mergeCell ref="Q482:Q484"/>
    <mergeCell ref="J475:J480"/>
    <mergeCell ref="K475:K480"/>
    <mergeCell ref="L475:L480"/>
    <mergeCell ref="M475:M480"/>
    <mergeCell ref="O475:O480"/>
    <mergeCell ref="K10:K15"/>
    <mergeCell ref="O17:O19"/>
    <mergeCell ref="M17:M19"/>
    <mergeCell ref="Q10:Q15"/>
    <mergeCell ref="O10:O15"/>
    <mergeCell ref="M10:M15"/>
    <mergeCell ref="L10:L15"/>
    <mergeCell ref="I17:I19"/>
    <mergeCell ref="J17:J19"/>
    <mergeCell ref="B17:B19"/>
    <mergeCell ref="C17:C19"/>
    <mergeCell ref="D17:D19"/>
    <mergeCell ref="E17:E19"/>
    <mergeCell ref="A6:A8"/>
    <mergeCell ref="G17:G19"/>
    <mergeCell ref="H17:H19"/>
    <mergeCell ref="J10:J15"/>
    <mergeCell ref="E6:E8"/>
    <mergeCell ref="B10:B15"/>
    <mergeCell ref="C10:C15"/>
    <mergeCell ref="D10:D15"/>
    <mergeCell ref="E10:E15"/>
    <mergeCell ref="F10:F15"/>
    <mergeCell ref="H10:H15"/>
    <mergeCell ref="I10:I15"/>
    <mergeCell ref="A436:R436"/>
    <mergeCell ref="A437:A439"/>
    <mergeCell ref="E437:E439"/>
    <mergeCell ref="N437:N439"/>
    <mergeCell ref="R437:R439"/>
    <mergeCell ref="B441:B446"/>
    <mergeCell ref="C441:C446"/>
    <mergeCell ref="D441:D446"/>
    <mergeCell ref="E441:E446"/>
    <mergeCell ref="F441:F446"/>
    <mergeCell ref="H441:H446"/>
    <mergeCell ref="I441:I446"/>
    <mergeCell ref="J441:J446"/>
    <mergeCell ref="K441:K446"/>
    <mergeCell ref="L441:L446"/>
    <mergeCell ref="M441:M446"/>
    <mergeCell ref="O441:O446"/>
    <mergeCell ref="Q441:Q446"/>
    <mergeCell ref="L448:L450"/>
    <mergeCell ref="M448:M450"/>
    <mergeCell ref="O448:O450"/>
    <mergeCell ref="P448:P450"/>
    <mergeCell ref="Q448:Q450"/>
    <mergeCell ref="R448:R450"/>
    <mergeCell ref="B451:R451"/>
    <mergeCell ref="B448:B450"/>
    <mergeCell ref="C448:C450"/>
    <mergeCell ref="D448:D450"/>
    <mergeCell ref="E448:E450"/>
    <mergeCell ref="G448:G450"/>
    <mergeCell ref="H448:H450"/>
    <mergeCell ref="I448:I450"/>
    <mergeCell ref="J448:J450"/>
    <mergeCell ref="K448:K450"/>
    <mergeCell ref="A419:R419"/>
    <mergeCell ref="A420:A422"/>
    <mergeCell ref="E420:E422"/>
    <mergeCell ref="N420:N422"/>
    <mergeCell ref="R420:R422"/>
    <mergeCell ref="B424:B429"/>
    <mergeCell ref="C424:C429"/>
    <mergeCell ref="D424:D429"/>
    <mergeCell ref="E424:E429"/>
    <mergeCell ref="F424:F429"/>
    <mergeCell ref="H424:H429"/>
    <mergeCell ref="I424:I429"/>
    <mergeCell ref="J424:J429"/>
    <mergeCell ref="K424:K429"/>
    <mergeCell ref="L424:L429"/>
    <mergeCell ref="M424:M429"/>
    <mergeCell ref="O424:O429"/>
    <mergeCell ref="Q424:Q429"/>
    <mergeCell ref="L431:L433"/>
    <mergeCell ref="M431:M433"/>
    <mergeCell ref="O431:O433"/>
    <mergeCell ref="P431:P433"/>
    <mergeCell ref="Q431:Q433"/>
    <mergeCell ref="R431:R433"/>
    <mergeCell ref="B434:R434"/>
    <mergeCell ref="B431:B433"/>
    <mergeCell ref="C431:C433"/>
    <mergeCell ref="D431:D433"/>
    <mergeCell ref="E431:E433"/>
    <mergeCell ref="G431:G433"/>
    <mergeCell ref="H431:H433"/>
    <mergeCell ref="I431:I433"/>
    <mergeCell ref="J431:J433"/>
    <mergeCell ref="K431:K433"/>
    <mergeCell ref="A385:R385"/>
    <mergeCell ref="A386:A388"/>
    <mergeCell ref="E386:E388"/>
    <mergeCell ref="N386:N388"/>
    <mergeCell ref="R386:R388"/>
    <mergeCell ref="B390:B395"/>
    <mergeCell ref="C390:C395"/>
    <mergeCell ref="D390:D395"/>
    <mergeCell ref="E390:E395"/>
    <mergeCell ref="F390:F395"/>
    <mergeCell ref="H390:H395"/>
    <mergeCell ref="I390:I395"/>
    <mergeCell ref="J390:J395"/>
    <mergeCell ref="K390:K395"/>
    <mergeCell ref="L390:L395"/>
    <mergeCell ref="M390:M395"/>
    <mergeCell ref="O390:O395"/>
    <mergeCell ref="Q390:Q395"/>
    <mergeCell ref="L397:L399"/>
    <mergeCell ref="M397:M399"/>
    <mergeCell ref="O397:O399"/>
    <mergeCell ref="P397:P399"/>
    <mergeCell ref="Q397:Q399"/>
    <mergeCell ref="R397:R399"/>
    <mergeCell ref="B400:R400"/>
    <mergeCell ref="B397:B399"/>
    <mergeCell ref="C397:C399"/>
    <mergeCell ref="D397:D399"/>
    <mergeCell ref="E397:E399"/>
    <mergeCell ref="G397:G399"/>
    <mergeCell ref="H397:H399"/>
    <mergeCell ref="I397:I399"/>
    <mergeCell ref="J397:J399"/>
    <mergeCell ref="K397:K399"/>
    <mergeCell ref="A368:R368"/>
    <mergeCell ref="A369:A371"/>
    <mergeCell ref="E369:E371"/>
    <mergeCell ref="N369:N371"/>
    <mergeCell ref="R369:R371"/>
    <mergeCell ref="B373:B378"/>
    <mergeCell ref="C373:C378"/>
    <mergeCell ref="D373:D378"/>
    <mergeCell ref="E373:E378"/>
    <mergeCell ref="F373:F378"/>
    <mergeCell ref="H373:H378"/>
    <mergeCell ref="I373:I378"/>
    <mergeCell ref="J373:J378"/>
    <mergeCell ref="K373:K378"/>
    <mergeCell ref="L373:L378"/>
    <mergeCell ref="M373:M378"/>
    <mergeCell ref="O373:O378"/>
    <mergeCell ref="Q373:Q378"/>
    <mergeCell ref="L380:L382"/>
    <mergeCell ref="M380:M382"/>
    <mergeCell ref="O380:O382"/>
    <mergeCell ref="P380:P382"/>
    <mergeCell ref="Q380:Q382"/>
    <mergeCell ref="R380:R382"/>
    <mergeCell ref="B383:R383"/>
    <mergeCell ref="B380:B382"/>
    <mergeCell ref="C380:C382"/>
    <mergeCell ref="D380:D382"/>
    <mergeCell ref="E380:E382"/>
    <mergeCell ref="G380:G382"/>
    <mergeCell ref="H380:H382"/>
    <mergeCell ref="I380:I382"/>
    <mergeCell ref="J380:J382"/>
    <mergeCell ref="K380:K382"/>
    <mergeCell ref="A351:R351"/>
    <mergeCell ref="A352:A354"/>
    <mergeCell ref="E352:E354"/>
    <mergeCell ref="N352:N354"/>
    <mergeCell ref="R352:R354"/>
    <mergeCell ref="B356:B361"/>
    <mergeCell ref="C356:C361"/>
    <mergeCell ref="D356:D361"/>
    <mergeCell ref="E356:E361"/>
    <mergeCell ref="F356:F361"/>
    <mergeCell ref="H356:H361"/>
    <mergeCell ref="I356:I361"/>
    <mergeCell ref="J356:J361"/>
    <mergeCell ref="K356:K361"/>
    <mergeCell ref="L356:L361"/>
    <mergeCell ref="M356:M361"/>
    <mergeCell ref="O356:O361"/>
    <mergeCell ref="Q356:Q361"/>
    <mergeCell ref="L363:L365"/>
    <mergeCell ref="M363:M365"/>
    <mergeCell ref="O363:O365"/>
    <mergeCell ref="P363:P365"/>
    <mergeCell ref="Q363:Q365"/>
    <mergeCell ref="R363:R365"/>
    <mergeCell ref="B366:R366"/>
    <mergeCell ref="B363:B365"/>
    <mergeCell ref="C363:C365"/>
    <mergeCell ref="D363:D365"/>
    <mergeCell ref="E363:E365"/>
    <mergeCell ref="G363:G365"/>
    <mergeCell ref="H363:H365"/>
    <mergeCell ref="I363:I365"/>
    <mergeCell ref="J363:J365"/>
    <mergeCell ref="K363:K365"/>
    <mergeCell ref="A334:R334"/>
    <mergeCell ref="A335:A337"/>
    <mergeCell ref="E335:E337"/>
    <mergeCell ref="N335:N337"/>
    <mergeCell ref="R335:R337"/>
    <mergeCell ref="B339:B344"/>
    <mergeCell ref="C339:C344"/>
    <mergeCell ref="D339:D344"/>
    <mergeCell ref="E339:E344"/>
    <mergeCell ref="F339:F344"/>
    <mergeCell ref="H339:H344"/>
    <mergeCell ref="I339:I344"/>
    <mergeCell ref="J339:J344"/>
    <mergeCell ref="K339:K344"/>
    <mergeCell ref="L339:L344"/>
    <mergeCell ref="M339:M344"/>
    <mergeCell ref="O339:O344"/>
    <mergeCell ref="Q339:Q344"/>
    <mergeCell ref="L346:L348"/>
    <mergeCell ref="M346:M348"/>
    <mergeCell ref="O346:O348"/>
    <mergeCell ref="P346:P348"/>
    <mergeCell ref="Q346:Q348"/>
    <mergeCell ref="R346:R348"/>
    <mergeCell ref="B349:R349"/>
    <mergeCell ref="B346:B348"/>
    <mergeCell ref="C346:C348"/>
    <mergeCell ref="D346:D348"/>
    <mergeCell ref="E346:E348"/>
    <mergeCell ref="G346:G348"/>
    <mergeCell ref="H346:H348"/>
    <mergeCell ref="I346:I348"/>
    <mergeCell ref="J346:J348"/>
    <mergeCell ref="K346:K348"/>
    <mergeCell ref="A283:R283"/>
    <mergeCell ref="A284:A286"/>
    <mergeCell ref="E284:E286"/>
    <mergeCell ref="N284:N286"/>
    <mergeCell ref="R284:R286"/>
    <mergeCell ref="B288:B293"/>
    <mergeCell ref="C288:C293"/>
    <mergeCell ref="D288:D293"/>
    <mergeCell ref="E288:E293"/>
    <mergeCell ref="F288:F293"/>
    <mergeCell ref="H288:H293"/>
    <mergeCell ref="I288:I293"/>
    <mergeCell ref="J288:J293"/>
    <mergeCell ref="K288:K293"/>
    <mergeCell ref="L288:L293"/>
    <mergeCell ref="M288:M293"/>
    <mergeCell ref="O288:O293"/>
    <mergeCell ref="Q288:Q293"/>
    <mergeCell ref="L295:L297"/>
    <mergeCell ref="M295:M297"/>
    <mergeCell ref="O295:O297"/>
    <mergeCell ref="P295:P297"/>
    <mergeCell ref="Q295:Q297"/>
    <mergeCell ref="R295:R297"/>
    <mergeCell ref="B298:R298"/>
    <mergeCell ref="B295:B297"/>
    <mergeCell ref="C295:C297"/>
    <mergeCell ref="D295:D297"/>
    <mergeCell ref="E295:E297"/>
    <mergeCell ref="G295:G297"/>
    <mergeCell ref="H295:H297"/>
    <mergeCell ref="I295:I297"/>
    <mergeCell ref="J295:J297"/>
    <mergeCell ref="K295:K297"/>
    <mergeCell ref="A266:R266"/>
    <mergeCell ref="A267:A269"/>
    <mergeCell ref="E267:E269"/>
    <mergeCell ref="N267:N269"/>
    <mergeCell ref="R267:R269"/>
    <mergeCell ref="B271:B276"/>
    <mergeCell ref="C271:C276"/>
    <mergeCell ref="D271:D276"/>
    <mergeCell ref="E271:E276"/>
    <mergeCell ref="F271:F276"/>
    <mergeCell ref="H271:H276"/>
    <mergeCell ref="I271:I276"/>
    <mergeCell ref="J271:J276"/>
    <mergeCell ref="K271:K276"/>
    <mergeCell ref="L271:L276"/>
    <mergeCell ref="M271:M276"/>
    <mergeCell ref="O271:O276"/>
    <mergeCell ref="Q271:Q276"/>
    <mergeCell ref="L278:L280"/>
    <mergeCell ref="M278:M280"/>
    <mergeCell ref="O278:O280"/>
    <mergeCell ref="P278:P280"/>
    <mergeCell ref="Q278:Q280"/>
    <mergeCell ref="R278:R280"/>
    <mergeCell ref="B281:R281"/>
    <mergeCell ref="B278:B280"/>
    <mergeCell ref="C278:C280"/>
    <mergeCell ref="D278:D280"/>
    <mergeCell ref="E278:E280"/>
    <mergeCell ref="G278:G280"/>
    <mergeCell ref="H278:H280"/>
    <mergeCell ref="I278:I280"/>
    <mergeCell ref="J278:J280"/>
    <mergeCell ref="K278:K280"/>
    <mergeCell ref="A232:R232"/>
    <mergeCell ref="A233:A235"/>
    <mergeCell ref="E233:E235"/>
    <mergeCell ref="N233:N235"/>
    <mergeCell ref="R233:R235"/>
    <mergeCell ref="B237:B242"/>
    <mergeCell ref="C237:C242"/>
    <mergeCell ref="D237:D242"/>
    <mergeCell ref="E237:E242"/>
    <mergeCell ref="F237:F242"/>
    <mergeCell ref="H237:H242"/>
    <mergeCell ref="I237:I242"/>
    <mergeCell ref="J237:J242"/>
    <mergeCell ref="K237:K242"/>
    <mergeCell ref="L237:L242"/>
    <mergeCell ref="M237:M242"/>
    <mergeCell ref="O237:O242"/>
    <mergeCell ref="Q237:Q242"/>
    <mergeCell ref="L244:L246"/>
    <mergeCell ref="M244:M246"/>
    <mergeCell ref="O244:O246"/>
    <mergeCell ref="P244:P246"/>
    <mergeCell ref="Q244:Q246"/>
    <mergeCell ref="R244:R246"/>
    <mergeCell ref="B247:R247"/>
    <mergeCell ref="B244:B246"/>
    <mergeCell ref="C244:C246"/>
    <mergeCell ref="D244:D246"/>
    <mergeCell ref="E244:E246"/>
    <mergeCell ref="G244:G246"/>
    <mergeCell ref="H244:H246"/>
    <mergeCell ref="I244:I246"/>
    <mergeCell ref="J244:J246"/>
    <mergeCell ref="K244:K246"/>
    <mergeCell ref="A181:R181"/>
    <mergeCell ref="A182:A184"/>
    <mergeCell ref="E182:E184"/>
    <mergeCell ref="N182:N184"/>
    <mergeCell ref="R182:R184"/>
    <mergeCell ref="B186:B191"/>
    <mergeCell ref="C186:C191"/>
    <mergeCell ref="D186:D191"/>
    <mergeCell ref="E186:E191"/>
    <mergeCell ref="F186:F191"/>
    <mergeCell ref="H186:H191"/>
    <mergeCell ref="I186:I191"/>
    <mergeCell ref="J186:J191"/>
    <mergeCell ref="K186:K191"/>
    <mergeCell ref="L186:L191"/>
    <mergeCell ref="M186:M191"/>
    <mergeCell ref="O186:O191"/>
    <mergeCell ref="Q186:Q191"/>
    <mergeCell ref="L193:L195"/>
    <mergeCell ref="M193:M195"/>
    <mergeCell ref="O193:O195"/>
    <mergeCell ref="P193:P195"/>
    <mergeCell ref="Q193:Q195"/>
    <mergeCell ref="R193:R195"/>
    <mergeCell ref="B196:R196"/>
    <mergeCell ref="B193:B195"/>
    <mergeCell ref="C193:C195"/>
    <mergeCell ref="D193:D195"/>
    <mergeCell ref="E193:E195"/>
    <mergeCell ref="G193:G195"/>
    <mergeCell ref="H193:H195"/>
    <mergeCell ref="I193:I195"/>
    <mergeCell ref="J193:J195"/>
    <mergeCell ref="K193:K195"/>
    <mergeCell ref="A147:R147"/>
    <mergeCell ref="A148:A150"/>
    <mergeCell ref="E148:E150"/>
    <mergeCell ref="N148:N150"/>
    <mergeCell ref="R148:R150"/>
    <mergeCell ref="B152:B157"/>
    <mergeCell ref="C152:C157"/>
    <mergeCell ref="D152:D157"/>
    <mergeCell ref="E152:E157"/>
    <mergeCell ref="F152:F157"/>
    <mergeCell ref="H152:H157"/>
    <mergeCell ref="I152:I157"/>
    <mergeCell ref="J152:J157"/>
    <mergeCell ref="K152:K157"/>
    <mergeCell ref="L152:L157"/>
    <mergeCell ref="M152:M157"/>
    <mergeCell ref="O152:O157"/>
    <mergeCell ref="Q152:Q157"/>
    <mergeCell ref="L159:L161"/>
    <mergeCell ref="M159:M161"/>
    <mergeCell ref="O159:O161"/>
    <mergeCell ref="P159:P161"/>
    <mergeCell ref="Q159:Q161"/>
    <mergeCell ref="R159:R161"/>
    <mergeCell ref="B162:R162"/>
    <mergeCell ref="B159:B161"/>
    <mergeCell ref="C159:C161"/>
    <mergeCell ref="D159:D161"/>
    <mergeCell ref="E159:E161"/>
    <mergeCell ref="G159:G161"/>
    <mergeCell ref="H159:H161"/>
    <mergeCell ref="I159:I161"/>
    <mergeCell ref="J159:J161"/>
    <mergeCell ref="K159:K161"/>
    <mergeCell ref="A113:R113"/>
    <mergeCell ref="A114:A116"/>
    <mergeCell ref="E114:E116"/>
    <mergeCell ref="N114:N116"/>
    <mergeCell ref="R114:R116"/>
    <mergeCell ref="B118:B123"/>
    <mergeCell ref="C118:C123"/>
    <mergeCell ref="D118:D123"/>
    <mergeCell ref="E118:E123"/>
    <mergeCell ref="F118:F123"/>
    <mergeCell ref="H118:H123"/>
    <mergeCell ref="I118:I123"/>
    <mergeCell ref="J118:J123"/>
    <mergeCell ref="K118:K123"/>
    <mergeCell ref="L118:L123"/>
    <mergeCell ref="M118:M123"/>
    <mergeCell ref="O118:O123"/>
    <mergeCell ref="Q118:Q123"/>
    <mergeCell ref="L125:L127"/>
    <mergeCell ref="M125:M127"/>
    <mergeCell ref="O125:O127"/>
    <mergeCell ref="P125:P127"/>
    <mergeCell ref="Q125:Q127"/>
    <mergeCell ref="R125:R127"/>
    <mergeCell ref="B128:R128"/>
    <mergeCell ref="B125:B127"/>
    <mergeCell ref="C125:C127"/>
    <mergeCell ref="D125:D127"/>
    <mergeCell ref="E125:E127"/>
    <mergeCell ref="G125:G127"/>
    <mergeCell ref="H125:H127"/>
    <mergeCell ref="I125:I127"/>
    <mergeCell ref="J125:J127"/>
    <mergeCell ref="K125:K127"/>
    <mergeCell ref="A79:R79"/>
    <mergeCell ref="A80:A82"/>
    <mergeCell ref="E80:E82"/>
    <mergeCell ref="N80:N82"/>
    <mergeCell ref="R80:R82"/>
    <mergeCell ref="B84:B89"/>
    <mergeCell ref="C84:C89"/>
    <mergeCell ref="D84:D89"/>
    <mergeCell ref="E84:E89"/>
    <mergeCell ref="F84:F89"/>
    <mergeCell ref="H84:H89"/>
    <mergeCell ref="I84:I89"/>
    <mergeCell ref="J84:J89"/>
    <mergeCell ref="K84:K89"/>
    <mergeCell ref="L84:L89"/>
    <mergeCell ref="M84:M89"/>
    <mergeCell ref="O84:O89"/>
    <mergeCell ref="Q84:Q89"/>
    <mergeCell ref="L91:L93"/>
    <mergeCell ref="M91:M93"/>
    <mergeCell ref="O91:O93"/>
    <mergeCell ref="P91:P93"/>
    <mergeCell ref="Q91:Q93"/>
    <mergeCell ref="R91:R93"/>
    <mergeCell ref="B94:R94"/>
    <mergeCell ref="B91:B93"/>
    <mergeCell ref="C91:C93"/>
    <mergeCell ref="D91:D93"/>
    <mergeCell ref="E91:E93"/>
    <mergeCell ref="G91:G93"/>
    <mergeCell ref="H91:H93"/>
    <mergeCell ref="I91:I93"/>
    <mergeCell ref="J91:J93"/>
    <mergeCell ref="K91:K93"/>
    <mergeCell ref="A45:R45"/>
    <mergeCell ref="A46:A48"/>
    <mergeCell ref="E46:E48"/>
    <mergeCell ref="N46:N48"/>
    <mergeCell ref="R46:R48"/>
    <mergeCell ref="B50:B55"/>
    <mergeCell ref="C50:C55"/>
    <mergeCell ref="D50:D55"/>
    <mergeCell ref="E50:E55"/>
    <mergeCell ref="F50:F55"/>
    <mergeCell ref="H50:H55"/>
    <mergeCell ref="I50:I55"/>
    <mergeCell ref="J50:J55"/>
    <mergeCell ref="K50:K55"/>
    <mergeCell ref="L50:L55"/>
    <mergeCell ref="M50:M55"/>
    <mergeCell ref="O50:O55"/>
    <mergeCell ref="Q50:Q55"/>
    <mergeCell ref="L57:L59"/>
    <mergeCell ref="M57:M59"/>
    <mergeCell ref="O57:O59"/>
    <mergeCell ref="P57:P59"/>
    <mergeCell ref="Q57:Q59"/>
    <mergeCell ref="R57:R59"/>
    <mergeCell ref="B60:R60"/>
    <mergeCell ref="B57:B59"/>
    <mergeCell ref="C57:C59"/>
    <mergeCell ref="D57:D59"/>
    <mergeCell ref="E57:E59"/>
    <mergeCell ref="G57:G59"/>
    <mergeCell ref="H57:H59"/>
    <mergeCell ref="I57:I59"/>
    <mergeCell ref="J57:J59"/>
    <mergeCell ref="K57:K59"/>
  </mergeCells>
  <pageMargins left="0.7" right="0.7" top="0.78740157499999996" bottom="0.78740157499999996" header="0.3" footer="0.3"/>
  <pageSetup paperSize="9" scale="34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8906B9-C351-4000-8485-F0F06FBE4E33}">
          <x14:formula1>
            <xm:f>'PCS Comuni'!$A$2:$A$76</xm:f>
          </x14:formula1>
          <xm:sqref>B3:C3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D3232-FB7F-41B6-BC64-545D22030DEA}">
  <sheetPr codeName="Tabelle3"/>
  <dimension ref="A1:R485"/>
  <sheetViews>
    <sheetView showGridLines="0" zoomScale="55" zoomScaleNormal="55" zoomScaleSheetLayoutView="55" workbookViewId="0">
      <selection activeCell="N4" sqref="N4"/>
    </sheetView>
  </sheetViews>
  <sheetFormatPr baseColWidth="10" defaultColWidth="11.42578125" defaultRowHeight="26.25" x14ac:dyDescent="0.4"/>
  <cols>
    <col min="1" max="1" width="70.5703125" style="2" customWidth="1"/>
    <col min="2" max="2" width="23.28515625" style="2" bestFit="1" customWidth="1"/>
    <col min="3" max="3" width="20.140625" style="2" bestFit="1" customWidth="1"/>
    <col min="4" max="4" width="21.5703125" style="2" bestFit="1" customWidth="1"/>
    <col min="5" max="5" width="18.28515625" style="2" bestFit="1" customWidth="1"/>
    <col min="6" max="6" width="25.5703125" style="2" bestFit="1" customWidth="1"/>
    <col min="7" max="7" width="20.140625" style="2" bestFit="1" customWidth="1"/>
    <col min="8" max="8" width="23.28515625" style="2" bestFit="1" customWidth="1"/>
    <col min="9" max="10" width="20.140625" style="2" bestFit="1" customWidth="1"/>
    <col min="11" max="11" width="20.42578125" style="2" bestFit="1" customWidth="1"/>
    <col min="12" max="13" width="19.28515625" style="2" bestFit="1" customWidth="1"/>
    <col min="14" max="14" width="24.42578125" style="2" bestFit="1" customWidth="1"/>
    <col min="15" max="15" width="20.140625" style="2" bestFit="1" customWidth="1"/>
    <col min="16" max="16" width="22.7109375" style="2" bestFit="1" customWidth="1"/>
    <col min="17" max="17" width="20.140625" style="2" bestFit="1" customWidth="1"/>
    <col min="18" max="18" width="27.7109375" style="2" customWidth="1"/>
    <col min="19" max="16384" width="11.42578125" style="2"/>
  </cols>
  <sheetData>
    <row r="1" spans="1:18" s="1" customFormat="1" ht="46.5" x14ac:dyDescent="0.45">
      <c r="A1" s="94" t="s">
        <v>43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</row>
    <row r="2" spans="1:18" s="1" customFormat="1" ht="28.5" x14ac:dyDescent="0.45">
      <c r="A2" s="2"/>
    </row>
    <row r="3" spans="1:18" ht="28.5" x14ac:dyDescent="0.45">
      <c r="A3" s="3" t="s">
        <v>113</v>
      </c>
      <c r="B3" s="103"/>
      <c r="C3" s="103"/>
      <c r="D3" s="1"/>
      <c r="E3" s="3" t="s">
        <v>60</v>
      </c>
      <c r="F3" s="4">
        <f>IF(B3&lt;&gt;0,_xlfn.XLOOKUP(B3,'PCS Comuni'!B:B,'PCS Comuni'!G:G),38.52)</f>
        <v>38.520000000000003</v>
      </c>
    </row>
    <row r="5" spans="1:18" s="5" customFormat="1" x14ac:dyDescent="0.25">
      <c r="A5" s="87" t="s">
        <v>53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</row>
    <row r="6" spans="1:18" s="5" customFormat="1" x14ac:dyDescent="0.25">
      <c r="A6" s="88" t="s">
        <v>279</v>
      </c>
      <c r="B6" s="6"/>
      <c r="C6" s="6"/>
      <c r="D6" s="6"/>
      <c r="E6" s="90" t="s">
        <v>41</v>
      </c>
      <c r="F6" s="7"/>
      <c r="G6" s="7"/>
      <c r="H6" s="7"/>
      <c r="I6" s="7"/>
      <c r="J6" s="7"/>
      <c r="K6" s="7"/>
      <c r="L6" s="7"/>
      <c r="M6" s="7"/>
      <c r="N6" s="90" t="s">
        <v>39</v>
      </c>
      <c r="O6" s="7"/>
      <c r="P6" s="7"/>
      <c r="Q6" s="7"/>
      <c r="R6" s="90" t="s">
        <v>44</v>
      </c>
    </row>
    <row r="7" spans="1:18" s="5" customFormat="1" x14ac:dyDescent="0.25">
      <c r="A7" s="88"/>
      <c r="B7" s="6"/>
      <c r="C7" s="6"/>
      <c r="D7" s="6"/>
      <c r="E7" s="90"/>
      <c r="F7" s="7"/>
      <c r="G7" s="7"/>
      <c r="H7" s="7"/>
      <c r="I7" s="7"/>
      <c r="J7" s="7"/>
      <c r="K7" s="7"/>
      <c r="L7" s="7"/>
      <c r="M7" s="7"/>
      <c r="N7" s="90"/>
      <c r="O7" s="7"/>
      <c r="P7" s="7"/>
      <c r="Q7" s="7"/>
      <c r="R7" s="90"/>
    </row>
    <row r="8" spans="1:18" s="5" customFormat="1" ht="61.5" customHeight="1" x14ac:dyDescent="0.25">
      <c r="A8" s="89"/>
      <c r="B8" s="8" t="s">
        <v>273</v>
      </c>
      <c r="C8" s="9" t="s">
        <v>3</v>
      </c>
      <c r="D8" s="9" t="s">
        <v>4</v>
      </c>
      <c r="E8" s="91"/>
      <c r="F8" s="10" t="s">
        <v>5</v>
      </c>
      <c r="G8" s="11" t="s">
        <v>6</v>
      </c>
      <c r="H8" s="11" t="s">
        <v>7</v>
      </c>
      <c r="I8" s="11" t="s">
        <v>8</v>
      </c>
      <c r="J8" s="11" t="s">
        <v>9</v>
      </c>
      <c r="K8" s="12" t="s">
        <v>10</v>
      </c>
      <c r="L8" s="13" t="s">
        <v>11</v>
      </c>
      <c r="M8" s="12" t="s">
        <v>12</v>
      </c>
      <c r="N8" s="91"/>
      <c r="O8" s="10" t="s">
        <v>13</v>
      </c>
      <c r="P8" s="14" t="s">
        <v>14</v>
      </c>
      <c r="Q8" s="14" t="s">
        <v>15</v>
      </c>
      <c r="R8" s="91"/>
    </row>
    <row r="9" spans="1:18" s="5" customFormat="1" x14ac:dyDescent="0.25">
      <c r="A9" s="15" t="s">
        <v>40</v>
      </c>
      <c r="B9" s="16"/>
      <c r="C9" s="17"/>
      <c r="D9" s="17"/>
      <c r="E9" s="18"/>
      <c r="F9" s="17"/>
      <c r="G9" s="16"/>
      <c r="H9" s="17"/>
      <c r="I9" s="17"/>
      <c r="J9" s="17"/>
      <c r="K9" s="17"/>
      <c r="L9" s="17"/>
      <c r="M9" s="17"/>
      <c r="N9" s="19"/>
      <c r="O9" s="16"/>
      <c r="P9" s="17"/>
      <c r="Q9" s="20"/>
      <c r="R9" s="20"/>
    </row>
    <row r="10" spans="1:18" s="5" customFormat="1" x14ac:dyDescent="0.25">
      <c r="A10" s="21" t="s">
        <v>28</v>
      </c>
      <c r="B10" s="85">
        <f>0.557698666984804*($F$3/38.52)</f>
        <v>0.55769866698480397</v>
      </c>
      <c r="C10" s="85">
        <f>0.02673291852*($F$3/38.52)</f>
        <v>2.6732918519999999E-2</v>
      </c>
      <c r="D10" s="85">
        <v>7.9459999999999999E-3</v>
      </c>
      <c r="E10" s="92">
        <f>B10+C10+D10</f>
        <v>0.59237758550480402</v>
      </c>
      <c r="F10" s="78" t="s">
        <v>45</v>
      </c>
      <c r="G10" s="22">
        <v>0</v>
      </c>
      <c r="H10" s="85">
        <f>0.09053344044*($F$3/38.52)</f>
        <v>9.0533440440000001E-2</v>
      </c>
      <c r="I10" s="85">
        <v>1.186E-3</v>
      </c>
      <c r="J10" s="85">
        <v>3.4837E-2</v>
      </c>
      <c r="K10" s="78" t="s">
        <v>45</v>
      </c>
      <c r="L10" s="78" t="s">
        <v>45</v>
      </c>
      <c r="M10" s="78" t="s">
        <v>45</v>
      </c>
      <c r="N10" s="23">
        <f t="shared" ref="N10:N15" si="0">+G10+$H$10+$I$10+$J$10</f>
        <v>0.12655644044</v>
      </c>
      <c r="O10" s="85">
        <v>2.9416999999999999E-2</v>
      </c>
      <c r="P10" s="24">
        <v>0</v>
      </c>
      <c r="Q10" s="85">
        <v>7.2919999999999999E-3</v>
      </c>
      <c r="R10" s="25">
        <f t="shared" ref="R10:R15" si="1">+$O$10+P10+$Q$10</f>
        <v>3.6708999999999999E-2</v>
      </c>
    </row>
    <row r="11" spans="1:18" s="5" customFormat="1" x14ac:dyDescent="0.25">
      <c r="A11" s="21" t="s">
        <v>29</v>
      </c>
      <c r="B11" s="85"/>
      <c r="C11" s="85"/>
      <c r="D11" s="85"/>
      <c r="E11" s="92"/>
      <c r="F11" s="85"/>
      <c r="G11" s="22">
        <v>7.9367000000000007E-2</v>
      </c>
      <c r="H11" s="85"/>
      <c r="I11" s="85"/>
      <c r="J11" s="85"/>
      <c r="K11" s="78"/>
      <c r="L11" s="78"/>
      <c r="M11" s="78"/>
      <c r="N11" s="23">
        <f t="shared" si="0"/>
        <v>0.20592344044000002</v>
      </c>
      <c r="O11" s="85"/>
      <c r="P11" s="24">
        <v>4.9599999999999998E-2</v>
      </c>
      <c r="Q11" s="85"/>
      <c r="R11" s="25">
        <f t="shared" si="1"/>
        <v>8.6308999999999997E-2</v>
      </c>
    </row>
    <row r="12" spans="1:18" s="5" customFormat="1" x14ac:dyDescent="0.25">
      <c r="A12" s="21" t="s">
        <v>30</v>
      </c>
      <c r="B12" s="85"/>
      <c r="C12" s="85"/>
      <c r="D12" s="85"/>
      <c r="E12" s="92"/>
      <c r="F12" s="85"/>
      <c r="G12" s="22">
        <v>7.2642999999999999E-2</v>
      </c>
      <c r="H12" s="85"/>
      <c r="I12" s="85"/>
      <c r="J12" s="85"/>
      <c r="K12" s="78"/>
      <c r="L12" s="78"/>
      <c r="M12" s="78"/>
      <c r="N12" s="23">
        <f t="shared" si="0"/>
        <v>0.19919944044000001</v>
      </c>
      <c r="O12" s="85"/>
      <c r="P12" s="24">
        <v>2.93E-2</v>
      </c>
      <c r="Q12" s="85"/>
      <c r="R12" s="25">
        <f t="shared" si="1"/>
        <v>6.6008999999999998E-2</v>
      </c>
    </row>
    <row r="13" spans="1:18" s="5" customFormat="1" x14ac:dyDescent="0.25">
      <c r="A13" s="21" t="s">
        <v>31</v>
      </c>
      <c r="B13" s="85"/>
      <c r="C13" s="85"/>
      <c r="D13" s="85"/>
      <c r="E13" s="92"/>
      <c r="F13" s="85"/>
      <c r="G13" s="22">
        <v>7.2949E-2</v>
      </c>
      <c r="H13" s="85"/>
      <c r="I13" s="85"/>
      <c r="J13" s="85"/>
      <c r="K13" s="78"/>
      <c r="L13" s="78"/>
      <c r="M13" s="78"/>
      <c r="N13" s="23">
        <f t="shared" si="0"/>
        <v>0.19950544043999999</v>
      </c>
      <c r="O13" s="85"/>
      <c r="P13" s="24">
        <v>2.3699999999999999E-2</v>
      </c>
      <c r="Q13" s="85"/>
      <c r="R13" s="25">
        <f>+$O$10+P13+$Q$10</f>
        <v>6.0408999999999997E-2</v>
      </c>
    </row>
    <row r="14" spans="1:18" s="5" customFormat="1" x14ac:dyDescent="0.25">
      <c r="A14" s="21" t="s">
        <v>32</v>
      </c>
      <c r="B14" s="85"/>
      <c r="C14" s="85"/>
      <c r="D14" s="85"/>
      <c r="E14" s="92"/>
      <c r="F14" s="85"/>
      <c r="G14" s="22">
        <v>5.4508000000000001E-2</v>
      </c>
      <c r="H14" s="85"/>
      <c r="I14" s="85"/>
      <c r="J14" s="85"/>
      <c r="K14" s="78"/>
      <c r="L14" s="78"/>
      <c r="M14" s="78"/>
      <c r="N14" s="23">
        <f t="shared" si="0"/>
        <v>0.18106444044</v>
      </c>
      <c r="O14" s="85"/>
      <c r="P14" s="24">
        <v>1.7000000000000001E-2</v>
      </c>
      <c r="Q14" s="85"/>
      <c r="R14" s="25">
        <f t="shared" si="1"/>
        <v>5.3709E-2</v>
      </c>
    </row>
    <row r="15" spans="1:18" s="5" customFormat="1" x14ac:dyDescent="0.25">
      <c r="A15" s="21" t="s">
        <v>33</v>
      </c>
      <c r="B15" s="86"/>
      <c r="C15" s="86"/>
      <c r="D15" s="86"/>
      <c r="E15" s="93"/>
      <c r="F15" s="86"/>
      <c r="G15" s="22">
        <v>2.7610000000000003E-2</v>
      </c>
      <c r="H15" s="86"/>
      <c r="I15" s="86"/>
      <c r="J15" s="86"/>
      <c r="K15" s="79"/>
      <c r="L15" s="79"/>
      <c r="M15" s="79"/>
      <c r="N15" s="23">
        <f t="shared" si="0"/>
        <v>0.15416644044</v>
      </c>
      <c r="O15" s="86"/>
      <c r="P15" s="26">
        <v>7.1000000000000004E-3</v>
      </c>
      <c r="Q15" s="86"/>
      <c r="R15" s="25">
        <f t="shared" si="1"/>
        <v>4.3809000000000001E-2</v>
      </c>
    </row>
    <row r="16" spans="1:18" s="5" customFormat="1" x14ac:dyDescent="0.25">
      <c r="A16" s="27" t="s">
        <v>36</v>
      </c>
      <c r="B16" s="28"/>
      <c r="C16" s="29"/>
      <c r="D16" s="28"/>
      <c r="E16" s="30"/>
      <c r="F16" s="31"/>
      <c r="G16" s="28"/>
      <c r="H16" s="32"/>
      <c r="I16" s="28"/>
      <c r="J16" s="28"/>
      <c r="K16" s="28"/>
      <c r="L16" s="28"/>
      <c r="M16" s="28"/>
      <c r="N16" s="30"/>
      <c r="O16" s="28"/>
      <c r="P16" s="32"/>
      <c r="Q16" s="33"/>
      <c r="R16" s="33"/>
    </row>
    <row r="17" spans="1:18" s="5" customFormat="1" x14ac:dyDescent="0.25">
      <c r="A17" s="34" t="s">
        <v>51</v>
      </c>
      <c r="B17" s="78" t="s">
        <v>45</v>
      </c>
      <c r="C17" s="78" t="s">
        <v>45</v>
      </c>
      <c r="D17" s="76">
        <v>57.43</v>
      </c>
      <c r="E17" s="80">
        <f>SUM(B17:D19)</f>
        <v>57.43</v>
      </c>
      <c r="F17" s="35">
        <v>69.599999999999994</v>
      </c>
      <c r="G17" s="78" t="s">
        <v>45</v>
      </c>
      <c r="H17" s="78" t="s">
        <v>45</v>
      </c>
      <c r="I17" s="78" t="s">
        <v>45</v>
      </c>
      <c r="J17" s="78" t="s">
        <v>45</v>
      </c>
      <c r="K17" s="76">
        <v>-0.35</v>
      </c>
      <c r="L17" s="76">
        <v>-0.01</v>
      </c>
      <c r="M17" s="76">
        <v>0</v>
      </c>
      <c r="N17" s="36">
        <f>+F17+$K$17+$L$17+$M$17</f>
        <v>69.239999999999995</v>
      </c>
      <c r="O17" s="78" t="s">
        <v>45</v>
      </c>
      <c r="P17" s="76">
        <v>-21.63</v>
      </c>
      <c r="Q17" s="78" t="s">
        <v>45</v>
      </c>
      <c r="R17" s="80">
        <f>SUM(O17:Q19)</f>
        <v>-21.63</v>
      </c>
    </row>
    <row r="18" spans="1:18" s="5" customFormat="1" x14ac:dyDescent="0.25">
      <c r="A18" s="34" t="s">
        <v>34</v>
      </c>
      <c r="B18" s="85"/>
      <c r="C18" s="85"/>
      <c r="D18" s="76"/>
      <c r="E18" s="80"/>
      <c r="F18" s="35">
        <v>487.71</v>
      </c>
      <c r="G18" s="85"/>
      <c r="H18" s="85"/>
      <c r="I18" s="85"/>
      <c r="J18" s="85"/>
      <c r="K18" s="76"/>
      <c r="L18" s="76"/>
      <c r="M18" s="76"/>
      <c r="N18" s="36">
        <f>+F18+$K$17+$L$17+$M$17</f>
        <v>487.34999999999997</v>
      </c>
      <c r="O18" s="78"/>
      <c r="P18" s="76"/>
      <c r="Q18" s="78"/>
      <c r="R18" s="80"/>
    </row>
    <row r="19" spans="1:18" s="5" customFormat="1" x14ac:dyDescent="0.25">
      <c r="A19" s="37" t="s">
        <v>35</v>
      </c>
      <c r="B19" s="86"/>
      <c r="C19" s="86"/>
      <c r="D19" s="77"/>
      <c r="E19" s="81"/>
      <c r="F19" s="38">
        <v>992.47</v>
      </c>
      <c r="G19" s="86"/>
      <c r="H19" s="86"/>
      <c r="I19" s="86"/>
      <c r="J19" s="86"/>
      <c r="K19" s="77"/>
      <c r="L19" s="77"/>
      <c r="M19" s="77"/>
      <c r="N19" s="39">
        <f>+F19+$K$17+$L$17+$M$17</f>
        <v>992.11</v>
      </c>
      <c r="O19" s="79"/>
      <c r="P19" s="77"/>
      <c r="Q19" s="79"/>
      <c r="R19" s="81"/>
    </row>
    <row r="20" spans="1:18" s="5" customFormat="1" x14ac:dyDescent="0.25">
      <c r="A20" s="40" t="s">
        <v>37</v>
      </c>
      <c r="B20" s="82" t="s">
        <v>38</v>
      </c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4"/>
    </row>
    <row r="21" spans="1:18" s="5" customFormat="1" ht="33.75" x14ac:dyDescent="0.5">
      <c r="A21" s="44" t="s">
        <v>46</v>
      </c>
      <c r="B21" s="45"/>
      <c r="C21" s="45"/>
      <c r="D21" s="45"/>
      <c r="E21" s="46"/>
      <c r="F21" s="45"/>
      <c r="G21" s="45"/>
      <c r="H21" s="45"/>
      <c r="I21" s="45"/>
      <c r="J21" s="45"/>
      <c r="K21" s="45"/>
      <c r="L21" s="45"/>
      <c r="M21" s="45"/>
      <c r="N21" s="46"/>
      <c r="O21" s="45"/>
      <c r="P21" s="45"/>
      <c r="Q21" s="47"/>
      <c r="R21" s="47"/>
    </row>
    <row r="22" spans="1:18" s="5" customFormat="1" ht="28.5" x14ac:dyDescent="0.45">
      <c r="A22" s="1" t="s">
        <v>199</v>
      </c>
      <c r="B22" s="45"/>
      <c r="C22" s="45"/>
      <c r="D22" s="45"/>
      <c r="E22" s="46"/>
      <c r="F22" s="45"/>
      <c r="G22" s="45"/>
      <c r="H22" s="45"/>
      <c r="I22" s="45"/>
      <c r="J22" s="45"/>
      <c r="K22" s="45"/>
      <c r="L22" s="45"/>
      <c r="M22" s="45"/>
      <c r="N22" s="46"/>
      <c r="O22" s="45"/>
      <c r="P22" s="45"/>
      <c r="Q22" s="47"/>
      <c r="R22" s="47"/>
    </row>
    <row r="23" spans="1:18" ht="28.5" x14ac:dyDescent="0.45">
      <c r="A23" s="1" t="s">
        <v>201</v>
      </c>
    </row>
    <row r="27" spans="1:18" ht="33.75" x14ac:dyDescent="0.5">
      <c r="A27" s="48" t="s">
        <v>56</v>
      </c>
    </row>
    <row r="28" spans="1:18" x14ac:dyDescent="0.4">
      <c r="A28" s="87" t="s">
        <v>53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</row>
    <row r="29" spans="1:18" x14ac:dyDescent="0.4">
      <c r="A29" s="88" t="s">
        <v>276</v>
      </c>
      <c r="B29" s="6"/>
      <c r="C29" s="6"/>
      <c r="D29" s="6"/>
      <c r="E29" s="90" t="s">
        <v>41</v>
      </c>
      <c r="F29" s="7"/>
      <c r="G29" s="7"/>
      <c r="H29" s="7"/>
      <c r="I29" s="7"/>
      <c r="J29" s="7"/>
      <c r="K29" s="7"/>
      <c r="L29" s="7"/>
      <c r="M29" s="7"/>
      <c r="N29" s="90" t="s">
        <v>39</v>
      </c>
      <c r="O29" s="7"/>
      <c r="P29" s="7"/>
      <c r="Q29" s="7"/>
      <c r="R29" s="90" t="s">
        <v>44</v>
      </c>
    </row>
    <row r="30" spans="1:18" x14ac:dyDescent="0.4">
      <c r="A30" s="88"/>
      <c r="B30" s="6"/>
      <c r="C30" s="6"/>
      <c r="D30" s="6"/>
      <c r="E30" s="90"/>
      <c r="F30" s="7"/>
      <c r="G30" s="7"/>
      <c r="H30" s="7"/>
      <c r="I30" s="7"/>
      <c r="J30" s="7"/>
      <c r="K30" s="7"/>
      <c r="L30" s="7"/>
      <c r="M30" s="7"/>
      <c r="N30" s="90"/>
      <c r="O30" s="7"/>
      <c r="P30" s="7"/>
      <c r="Q30" s="7"/>
      <c r="R30" s="90"/>
    </row>
    <row r="31" spans="1:18" x14ac:dyDescent="0.4">
      <c r="A31" s="89"/>
      <c r="B31" s="8" t="s">
        <v>273</v>
      </c>
      <c r="C31" s="9" t="s">
        <v>3</v>
      </c>
      <c r="D31" s="9" t="s">
        <v>4</v>
      </c>
      <c r="E31" s="91"/>
      <c r="F31" s="10" t="s">
        <v>5</v>
      </c>
      <c r="G31" s="11" t="s">
        <v>6</v>
      </c>
      <c r="H31" s="11" t="s">
        <v>7</v>
      </c>
      <c r="I31" s="11" t="s">
        <v>8</v>
      </c>
      <c r="J31" s="11" t="s">
        <v>9</v>
      </c>
      <c r="K31" s="12" t="s">
        <v>10</v>
      </c>
      <c r="L31" s="13" t="s">
        <v>11</v>
      </c>
      <c r="M31" s="12" t="s">
        <v>12</v>
      </c>
      <c r="N31" s="91"/>
      <c r="O31" s="10" t="s">
        <v>13</v>
      </c>
      <c r="P31" s="14" t="s">
        <v>14</v>
      </c>
      <c r="Q31" s="14" t="s">
        <v>15</v>
      </c>
      <c r="R31" s="91"/>
    </row>
    <row r="32" spans="1:18" x14ac:dyDescent="0.4">
      <c r="A32" s="15" t="s">
        <v>40</v>
      </c>
      <c r="B32" s="16"/>
      <c r="C32" s="17"/>
      <c r="D32" s="17"/>
      <c r="E32" s="18"/>
      <c r="F32" s="17"/>
      <c r="G32" s="16"/>
      <c r="H32" s="17"/>
      <c r="I32" s="17"/>
      <c r="J32" s="17"/>
      <c r="K32" s="17"/>
      <c r="L32" s="17"/>
      <c r="M32" s="17"/>
      <c r="N32" s="19"/>
      <c r="O32" s="16"/>
      <c r="P32" s="17"/>
      <c r="Q32" s="20"/>
      <c r="R32" s="20"/>
    </row>
    <row r="33" spans="1:18" x14ac:dyDescent="0.4">
      <c r="A33" s="21" t="s">
        <v>28</v>
      </c>
      <c r="B33" s="85">
        <f>0.376788080794471*($F$3/38.52)</f>
        <v>0.37678808079447101</v>
      </c>
      <c r="C33" s="85">
        <f>0.02673291852*($F$3/38.52)</f>
        <v>2.6732918519999999E-2</v>
      </c>
      <c r="D33" s="85">
        <v>7.9459999999999999E-3</v>
      </c>
      <c r="E33" s="92">
        <f>B33+C33+D33</f>
        <v>0.411466999314471</v>
      </c>
      <c r="F33" s="78" t="s">
        <v>45</v>
      </c>
      <c r="G33" s="22">
        <v>0</v>
      </c>
      <c r="H33" s="85">
        <f>0.09053344044*($F$3/38.52)</f>
        <v>9.0533440440000001E-2</v>
      </c>
      <c r="I33" s="85">
        <v>1.186E-3</v>
      </c>
      <c r="J33" s="85">
        <v>3.4837E-2</v>
      </c>
      <c r="K33" s="78" t="s">
        <v>45</v>
      </c>
      <c r="L33" s="78" t="s">
        <v>45</v>
      </c>
      <c r="M33" s="78" t="s">
        <v>45</v>
      </c>
      <c r="N33" s="23">
        <f t="shared" ref="N33:N38" si="2">+G33+$H$10+$I$10+$J$10</f>
        <v>0.12655644044</v>
      </c>
      <c r="O33" s="85">
        <v>2.9416999999999999E-2</v>
      </c>
      <c r="P33" s="24">
        <v>0</v>
      </c>
      <c r="Q33" s="85">
        <v>7.2919999999999999E-3</v>
      </c>
      <c r="R33" s="25">
        <f t="shared" ref="R33:R38" si="3">+$O$10+P33+$Q$10</f>
        <v>3.6708999999999999E-2</v>
      </c>
    </row>
    <row r="34" spans="1:18" x14ac:dyDescent="0.4">
      <c r="A34" s="21" t="s">
        <v>29</v>
      </c>
      <c r="B34" s="85"/>
      <c r="C34" s="85"/>
      <c r="D34" s="85"/>
      <c r="E34" s="92"/>
      <c r="F34" s="85"/>
      <c r="G34" s="22">
        <v>7.9367000000000007E-2</v>
      </c>
      <c r="H34" s="85"/>
      <c r="I34" s="85"/>
      <c r="J34" s="85"/>
      <c r="K34" s="78"/>
      <c r="L34" s="78"/>
      <c r="M34" s="78"/>
      <c r="N34" s="23">
        <f t="shared" si="2"/>
        <v>0.20592344044000002</v>
      </c>
      <c r="O34" s="85"/>
      <c r="P34" s="24">
        <v>4.9599999999999998E-2</v>
      </c>
      <c r="Q34" s="85"/>
      <c r="R34" s="25">
        <f t="shared" si="3"/>
        <v>8.6308999999999997E-2</v>
      </c>
    </row>
    <row r="35" spans="1:18" x14ac:dyDescent="0.4">
      <c r="A35" s="21" t="s">
        <v>30</v>
      </c>
      <c r="B35" s="85"/>
      <c r="C35" s="85"/>
      <c r="D35" s="85"/>
      <c r="E35" s="92"/>
      <c r="F35" s="85"/>
      <c r="G35" s="22">
        <v>7.2642999999999999E-2</v>
      </c>
      <c r="H35" s="85"/>
      <c r="I35" s="85"/>
      <c r="J35" s="85"/>
      <c r="K35" s="78"/>
      <c r="L35" s="78"/>
      <c r="M35" s="78"/>
      <c r="N35" s="23">
        <f t="shared" si="2"/>
        <v>0.19919944044000001</v>
      </c>
      <c r="O35" s="85"/>
      <c r="P35" s="24">
        <v>2.93E-2</v>
      </c>
      <c r="Q35" s="85"/>
      <c r="R35" s="25">
        <f t="shared" si="3"/>
        <v>6.6008999999999998E-2</v>
      </c>
    </row>
    <row r="36" spans="1:18" x14ac:dyDescent="0.4">
      <c r="A36" s="21" t="s">
        <v>31</v>
      </c>
      <c r="B36" s="85"/>
      <c r="C36" s="85"/>
      <c r="D36" s="85"/>
      <c r="E36" s="92"/>
      <c r="F36" s="85"/>
      <c r="G36" s="22">
        <v>7.2949E-2</v>
      </c>
      <c r="H36" s="85"/>
      <c r="I36" s="85"/>
      <c r="J36" s="85"/>
      <c r="K36" s="78"/>
      <c r="L36" s="78"/>
      <c r="M36" s="78"/>
      <c r="N36" s="23">
        <f t="shared" si="2"/>
        <v>0.19950544043999999</v>
      </c>
      <c r="O36" s="85"/>
      <c r="P36" s="24">
        <v>2.3699999999999999E-2</v>
      </c>
      <c r="Q36" s="85"/>
      <c r="R36" s="25">
        <f>+$O$10+P36+$Q$10</f>
        <v>6.0408999999999997E-2</v>
      </c>
    </row>
    <row r="37" spans="1:18" x14ac:dyDescent="0.4">
      <c r="A37" s="21" t="s">
        <v>32</v>
      </c>
      <c r="B37" s="85"/>
      <c r="C37" s="85"/>
      <c r="D37" s="85"/>
      <c r="E37" s="92"/>
      <c r="F37" s="85"/>
      <c r="G37" s="22">
        <v>5.4508000000000001E-2</v>
      </c>
      <c r="H37" s="85"/>
      <c r="I37" s="85"/>
      <c r="J37" s="85"/>
      <c r="K37" s="78"/>
      <c r="L37" s="78"/>
      <c r="M37" s="78"/>
      <c r="N37" s="23">
        <f t="shared" si="2"/>
        <v>0.18106444044</v>
      </c>
      <c r="O37" s="85"/>
      <c r="P37" s="24">
        <v>1.7000000000000001E-2</v>
      </c>
      <c r="Q37" s="85"/>
      <c r="R37" s="25">
        <f t="shared" ref="R37:R42" si="4">+$O$10+P37+$Q$10</f>
        <v>5.3709E-2</v>
      </c>
    </row>
    <row r="38" spans="1:18" x14ac:dyDescent="0.4">
      <c r="A38" s="21" t="s">
        <v>33</v>
      </c>
      <c r="B38" s="86"/>
      <c r="C38" s="86"/>
      <c r="D38" s="86"/>
      <c r="E38" s="93"/>
      <c r="F38" s="86"/>
      <c r="G38" s="22">
        <v>2.7610000000000003E-2</v>
      </c>
      <c r="H38" s="86"/>
      <c r="I38" s="86"/>
      <c r="J38" s="86"/>
      <c r="K38" s="79"/>
      <c r="L38" s="79"/>
      <c r="M38" s="79"/>
      <c r="N38" s="23">
        <f t="shared" si="2"/>
        <v>0.15416644044</v>
      </c>
      <c r="O38" s="86"/>
      <c r="P38" s="26">
        <v>7.1000000000000004E-3</v>
      </c>
      <c r="Q38" s="86"/>
      <c r="R38" s="25">
        <f t="shared" si="4"/>
        <v>4.3809000000000001E-2</v>
      </c>
    </row>
    <row r="39" spans="1:18" x14ac:dyDescent="0.4">
      <c r="A39" s="27" t="s">
        <v>36</v>
      </c>
      <c r="B39" s="28"/>
      <c r="C39" s="29"/>
      <c r="D39" s="28"/>
      <c r="E39" s="30"/>
      <c r="F39" s="31"/>
      <c r="G39" s="28"/>
      <c r="H39" s="32"/>
      <c r="I39" s="28"/>
      <c r="J39" s="28"/>
      <c r="K39" s="28"/>
      <c r="L39" s="28"/>
      <c r="M39" s="28"/>
      <c r="N39" s="30"/>
      <c r="O39" s="28"/>
      <c r="P39" s="32"/>
      <c r="Q39" s="33"/>
      <c r="R39" s="33"/>
    </row>
    <row r="40" spans="1:18" x14ac:dyDescent="0.4">
      <c r="A40" s="34" t="s">
        <v>51</v>
      </c>
      <c r="B40" s="78" t="s">
        <v>45</v>
      </c>
      <c r="C40" s="78" t="s">
        <v>45</v>
      </c>
      <c r="D40" s="76">
        <v>57.43</v>
      </c>
      <c r="E40" s="80">
        <f>SUM(B40:D42)</f>
        <v>57.43</v>
      </c>
      <c r="F40" s="35">
        <v>69.599999999999994</v>
      </c>
      <c r="G40" s="78" t="s">
        <v>45</v>
      </c>
      <c r="H40" s="78" t="s">
        <v>45</v>
      </c>
      <c r="I40" s="78" t="s">
        <v>45</v>
      </c>
      <c r="J40" s="78" t="s">
        <v>45</v>
      </c>
      <c r="K40" s="76">
        <v>-0.35</v>
      </c>
      <c r="L40" s="76">
        <v>-0.01</v>
      </c>
      <c r="M40" s="76">
        <v>0</v>
      </c>
      <c r="N40" s="36">
        <f>+F40+$K$17+$L$17+$M$17</f>
        <v>69.239999999999995</v>
      </c>
      <c r="O40" s="78" t="s">
        <v>45</v>
      </c>
      <c r="P40" s="76">
        <v>-21.63</v>
      </c>
      <c r="Q40" s="78" t="s">
        <v>45</v>
      </c>
      <c r="R40" s="80">
        <f>SUM(O40:Q42)</f>
        <v>-21.63</v>
      </c>
    </row>
    <row r="41" spans="1:18" x14ac:dyDescent="0.4">
      <c r="A41" s="34" t="s">
        <v>34</v>
      </c>
      <c r="B41" s="85"/>
      <c r="C41" s="85"/>
      <c r="D41" s="76"/>
      <c r="E41" s="80"/>
      <c r="F41" s="35">
        <v>487.71</v>
      </c>
      <c r="G41" s="85"/>
      <c r="H41" s="85"/>
      <c r="I41" s="85"/>
      <c r="J41" s="85"/>
      <c r="K41" s="76"/>
      <c r="L41" s="76"/>
      <c r="M41" s="76"/>
      <c r="N41" s="36">
        <f>+F41+$K$17+$L$17+$M$17</f>
        <v>487.34999999999997</v>
      </c>
      <c r="O41" s="78"/>
      <c r="P41" s="76"/>
      <c r="Q41" s="78"/>
      <c r="R41" s="80"/>
    </row>
    <row r="42" spans="1:18" x14ac:dyDescent="0.4">
      <c r="A42" s="37" t="s">
        <v>35</v>
      </c>
      <c r="B42" s="86"/>
      <c r="C42" s="86"/>
      <c r="D42" s="77"/>
      <c r="E42" s="81"/>
      <c r="F42" s="38">
        <v>992.47</v>
      </c>
      <c r="G42" s="86"/>
      <c r="H42" s="86"/>
      <c r="I42" s="86"/>
      <c r="J42" s="86"/>
      <c r="K42" s="77"/>
      <c r="L42" s="77"/>
      <c r="M42" s="77"/>
      <c r="N42" s="39">
        <f>+F42+$K$17+$L$17+$M$17</f>
        <v>992.11</v>
      </c>
      <c r="O42" s="79"/>
      <c r="P42" s="77"/>
      <c r="Q42" s="79"/>
      <c r="R42" s="81"/>
    </row>
    <row r="43" spans="1:18" x14ac:dyDescent="0.4">
      <c r="A43" s="40" t="s">
        <v>37</v>
      </c>
      <c r="B43" s="82" t="s">
        <v>38</v>
      </c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4"/>
    </row>
    <row r="44" spans="1:18" ht="33.75" x14ac:dyDescent="0.5">
      <c r="A44" s="48"/>
    </row>
    <row r="45" spans="1:18" x14ac:dyDescent="0.4">
      <c r="A45" s="87" t="s">
        <v>53</v>
      </c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</row>
    <row r="46" spans="1:18" x14ac:dyDescent="0.4">
      <c r="A46" s="88" t="s">
        <v>277</v>
      </c>
      <c r="B46" s="6"/>
      <c r="C46" s="6"/>
      <c r="D46" s="6"/>
      <c r="E46" s="90" t="s">
        <v>41</v>
      </c>
      <c r="F46" s="7"/>
      <c r="G46" s="7"/>
      <c r="H46" s="7"/>
      <c r="I46" s="7"/>
      <c r="J46" s="7"/>
      <c r="K46" s="7"/>
      <c r="L46" s="7"/>
      <c r="M46" s="7"/>
      <c r="N46" s="90" t="s">
        <v>39</v>
      </c>
      <c r="O46" s="7"/>
      <c r="P46" s="7"/>
      <c r="Q46" s="7"/>
      <c r="R46" s="90" t="s">
        <v>44</v>
      </c>
    </row>
    <row r="47" spans="1:18" x14ac:dyDescent="0.4">
      <c r="A47" s="88"/>
      <c r="B47" s="6"/>
      <c r="C47" s="6"/>
      <c r="D47" s="6"/>
      <c r="E47" s="90"/>
      <c r="F47" s="7"/>
      <c r="G47" s="7"/>
      <c r="H47" s="7"/>
      <c r="I47" s="7"/>
      <c r="J47" s="7"/>
      <c r="K47" s="7"/>
      <c r="L47" s="7"/>
      <c r="M47" s="7"/>
      <c r="N47" s="90"/>
      <c r="O47" s="7"/>
      <c r="P47" s="7"/>
      <c r="Q47" s="7"/>
      <c r="R47" s="90"/>
    </row>
    <row r="48" spans="1:18" x14ac:dyDescent="0.4">
      <c r="A48" s="89"/>
      <c r="B48" s="8" t="s">
        <v>273</v>
      </c>
      <c r="C48" s="9" t="s">
        <v>3</v>
      </c>
      <c r="D48" s="9" t="s">
        <v>4</v>
      </c>
      <c r="E48" s="91"/>
      <c r="F48" s="10" t="s">
        <v>5</v>
      </c>
      <c r="G48" s="11" t="s">
        <v>6</v>
      </c>
      <c r="H48" s="11" t="s">
        <v>7</v>
      </c>
      <c r="I48" s="11" t="s">
        <v>8</v>
      </c>
      <c r="J48" s="11" t="s">
        <v>9</v>
      </c>
      <c r="K48" s="12" t="s">
        <v>10</v>
      </c>
      <c r="L48" s="13" t="s">
        <v>11</v>
      </c>
      <c r="M48" s="12" t="s">
        <v>12</v>
      </c>
      <c r="N48" s="91"/>
      <c r="O48" s="10" t="s">
        <v>13</v>
      </c>
      <c r="P48" s="14" t="s">
        <v>14</v>
      </c>
      <c r="Q48" s="14" t="s">
        <v>15</v>
      </c>
      <c r="R48" s="91"/>
    </row>
    <row r="49" spans="1:18" x14ac:dyDescent="0.4">
      <c r="A49" s="15" t="s">
        <v>40</v>
      </c>
      <c r="B49" s="16"/>
      <c r="C49" s="17"/>
      <c r="D49" s="17"/>
      <c r="E49" s="18"/>
      <c r="F49" s="17"/>
      <c r="G49" s="16"/>
      <c r="H49" s="17"/>
      <c r="I49" s="17"/>
      <c r="J49" s="17"/>
      <c r="K49" s="17"/>
      <c r="L49" s="17"/>
      <c r="M49" s="17"/>
      <c r="N49" s="19"/>
      <c r="O49" s="16"/>
      <c r="P49" s="17"/>
      <c r="Q49" s="20"/>
      <c r="R49" s="20"/>
    </row>
    <row r="50" spans="1:18" x14ac:dyDescent="0.4">
      <c r="A50" s="21" t="s">
        <v>28</v>
      </c>
      <c r="B50" s="85">
        <f>0.403933626925561*($F$3/38.52)</f>
        <v>0.40393362692556101</v>
      </c>
      <c r="C50" s="85">
        <f>0.02673291852*($F$3/38.52)</f>
        <v>2.6732918519999999E-2</v>
      </c>
      <c r="D50" s="85">
        <v>7.9459999999999999E-3</v>
      </c>
      <c r="E50" s="92">
        <f>B50+C50+D50</f>
        <v>0.438612545445561</v>
      </c>
      <c r="F50" s="78" t="s">
        <v>45</v>
      </c>
      <c r="G50" s="22">
        <v>0</v>
      </c>
      <c r="H50" s="85">
        <f>0.09053344044*($F$3/38.52)</f>
        <v>9.0533440440000001E-2</v>
      </c>
      <c r="I50" s="85">
        <v>1.186E-3</v>
      </c>
      <c r="J50" s="85">
        <v>3.4837E-2</v>
      </c>
      <c r="K50" s="78" t="s">
        <v>45</v>
      </c>
      <c r="L50" s="78" t="s">
        <v>45</v>
      </c>
      <c r="M50" s="78" t="s">
        <v>45</v>
      </c>
      <c r="N50" s="23">
        <f t="shared" ref="N50:N55" si="5">+G50+$H$10+$I$10+$J$10</f>
        <v>0.12655644044</v>
      </c>
      <c r="O50" s="85">
        <v>2.9416999999999999E-2</v>
      </c>
      <c r="P50" s="24">
        <v>0</v>
      </c>
      <c r="Q50" s="85">
        <v>7.2919999999999999E-3</v>
      </c>
      <c r="R50" s="25">
        <f t="shared" ref="R50:R52" si="6">+$O$10+P50+$Q$10</f>
        <v>3.6708999999999999E-2</v>
      </c>
    </row>
    <row r="51" spans="1:18" x14ac:dyDescent="0.4">
      <c r="A51" s="21" t="s">
        <v>29</v>
      </c>
      <c r="B51" s="85"/>
      <c r="C51" s="85"/>
      <c r="D51" s="85"/>
      <c r="E51" s="92"/>
      <c r="F51" s="85"/>
      <c r="G51" s="22">
        <v>7.9367000000000007E-2</v>
      </c>
      <c r="H51" s="85"/>
      <c r="I51" s="85"/>
      <c r="J51" s="85"/>
      <c r="K51" s="78"/>
      <c r="L51" s="78"/>
      <c r="M51" s="78"/>
      <c r="N51" s="23">
        <f t="shared" si="5"/>
        <v>0.20592344044000002</v>
      </c>
      <c r="O51" s="85"/>
      <c r="P51" s="24">
        <v>4.9599999999999998E-2</v>
      </c>
      <c r="Q51" s="85"/>
      <c r="R51" s="25">
        <f t="shared" si="6"/>
        <v>8.6308999999999997E-2</v>
      </c>
    </row>
    <row r="52" spans="1:18" x14ac:dyDescent="0.4">
      <c r="A52" s="21" t="s">
        <v>30</v>
      </c>
      <c r="B52" s="85"/>
      <c r="C52" s="85"/>
      <c r="D52" s="85"/>
      <c r="E52" s="92"/>
      <c r="F52" s="85"/>
      <c r="G52" s="22">
        <v>7.2642999999999999E-2</v>
      </c>
      <c r="H52" s="85"/>
      <c r="I52" s="85"/>
      <c r="J52" s="85"/>
      <c r="K52" s="78"/>
      <c r="L52" s="78"/>
      <c r="M52" s="78"/>
      <c r="N52" s="23">
        <f t="shared" si="5"/>
        <v>0.19919944044000001</v>
      </c>
      <c r="O52" s="85"/>
      <c r="P52" s="24">
        <v>2.93E-2</v>
      </c>
      <c r="Q52" s="85"/>
      <c r="R52" s="25">
        <f t="shared" si="6"/>
        <v>6.6008999999999998E-2</v>
      </c>
    </row>
    <row r="53" spans="1:18" x14ac:dyDescent="0.4">
      <c r="A53" s="21" t="s">
        <v>31</v>
      </c>
      <c r="B53" s="85"/>
      <c r="C53" s="85"/>
      <c r="D53" s="85"/>
      <c r="E53" s="92"/>
      <c r="F53" s="85"/>
      <c r="G53" s="22">
        <v>7.2949E-2</v>
      </c>
      <c r="H53" s="85"/>
      <c r="I53" s="85"/>
      <c r="J53" s="85"/>
      <c r="K53" s="78"/>
      <c r="L53" s="78"/>
      <c r="M53" s="78"/>
      <c r="N53" s="23">
        <f t="shared" si="5"/>
        <v>0.19950544043999999</v>
      </c>
      <c r="O53" s="85"/>
      <c r="P53" s="24">
        <v>2.3699999999999999E-2</v>
      </c>
      <c r="Q53" s="85"/>
      <c r="R53" s="25">
        <f>+$O$10+P53+$Q$10</f>
        <v>6.0408999999999997E-2</v>
      </c>
    </row>
    <row r="54" spans="1:18" x14ac:dyDescent="0.4">
      <c r="A54" s="21" t="s">
        <v>32</v>
      </c>
      <c r="B54" s="85"/>
      <c r="C54" s="85"/>
      <c r="D54" s="85"/>
      <c r="E54" s="92"/>
      <c r="F54" s="85"/>
      <c r="G54" s="22">
        <v>5.4508000000000001E-2</v>
      </c>
      <c r="H54" s="85"/>
      <c r="I54" s="85"/>
      <c r="J54" s="85"/>
      <c r="K54" s="78"/>
      <c r="L54" s="78"/>
      <c r="M54" s="78"/>
      <c r="N54" s="23">
        <f t="shared" si="5"/>
        <v>0.18106444044</v>
      </c>
      <c r="O54" s="85"/>
      <c r="P54" s="24">
        <v>1.7000000000000001E-2</v>
      </c>
      <c r="Q54" s="85"/>
      <c r="R54" s="25">
        <f t="shared" ref="R54:R55" si="7">+$O$10+P54+$Q$10</f>
        <v>5.3709E-2</v>
      </c>
    </row>
    <row r="55" spans="1:18" x14ac:dyDescent="0.4">
      <c r="A55" s="21" t="s">
        <v>33</v>
      </c>
      <c r="B55" s="86"/>
      <c r="C55" s="86"/>
      <c r="D55" s="86"/>
      <c r="E55" s="93"/>
      <c r="F55" s="86"/>
      <c r="G55" s="22">
        <v>2.7610000000000003E-2</v>
      </c>
      <c r="H55" s="86"/>
      <c r="I55" s="86"/>
      <c r="J55" s="86"/>
      <c r="K55" s="79"/>
      <c r="L55" s="79"/>
      <c r="M55" s="79"/>
      <c r="N55" s="23">
        <f t="shared" si="5"/>
        <v>0.15416644044</v>
      </c>
      <c r="O55" s="86"/>
      <c r="P55" s="26">
        <v>7.1000000000000004E-3</v>
      </c>
      <c r="Q55" s="86"/>
      <c r="R55" s="25">
        <f t="shared" si="7"/>
        <v>4.3809000000000001E-2</v>
      </c>
    </row>
    <row r="56" spans="1:18" x14ac:dyDescent="0.4">
      <c r="A56" s="27" t="s">
        <v>36</v>
      </c>
      <c r="B56" s="28"/>
      <c r="C56" s="29"/>
      <c r="D56" s="28"/>
      <c r="E56" s="30"/>
      <c r="F56" s="31"/>
      <c r="G56" s="28"/>
      <c r="H56" s="32"/>
      <c r="I56" s="28"/>
      <c r="J56" s="28"/>
      <c r="K56" s="28"/>
      <c r="L56" s="28"/>
      <c r="M56" s="28"/>
      <c r="N56" s="30"/>
      <c r="O56" s="28"/>
      <c r="P56" s="32"/>
      <c r="Q56" s="33"/>
      <c r="R56" s="33"/>
    </row>
    <row r="57" spans="1:18" x14ac:dyDescent="0.4">
      <c r="A57" s="34" t="s">
        <v>51</v>
      </c>
      <c r="B57" s="78" t="s">
        <v>45</v>
      </c>
      <c r="C57" s="78" t="s">
        <v>45</v>
      </c>
      <c r="D57" s="76">
        <v>57.43</v>
      </c>
      <c r="E57" s="80">
        <f>SUM(B57:D59)</f>
        <v>57.43</v>
      </c>
      <c r="F57" s="35">
        <v>69.599999999999994</v>
      </c>
      <c r="G57" s="78" t="s">
        <v>45</v>
      </c>
      <c r="H57" s="78" t="s">
        <v>45</v>
      </c>
      <c r="I57" s="78" t="s">
        <v>45</v>
      </c>
      <c r="J57" s="78" t="s">
        <v>45</v>
      </c>
      <c r="K57" s="76">
        <v>-0.35</v>
      </c>
      <c r="L57" s="76">
        <v>-0.01</v>
      </c>
      <c r="M57" s="76">
        <v>0</v>
      </c>
      <c r="N57" s="36">
        <f>+F57+$K$17+$L$17+$M$17</f>
        <v>69.239999999999995</v>
      </c>
      <c r="O57" s="78" t="s">
        <v>45</v>
      </c>
      <c r="P57" s="76">
        <v>-21.63</v>
      </c>
      <c r="Q57" s="78" t="s">
        <v>45</v>
      </c>
      <c r="R57" s="80">
        <f>SUM(O57:Q59)</f>
        <v>-21.63</v>
      </c>
    </row>
    <row r="58" spans="1:18" x14ac:dyDescent="0.4">
      <c r="A58" s="34" t="s">
        <v>34</v>
      </c>
      <c r="B58" s="85"/>
      <c r="C58" s="85"/>
      <c r="D58" s="76"/>
      <c r="E58" s="80"/>
      <c r="F58" s="35">
        <v>487.71</v>
      </c>
      <c r="G58" s="85"/>
      <c r="H58" s="85"/>
      <c r="I58" s="85"/>
      <c r="J58" s="85"/>
      <c r="K58" s="76"/>
      <c r="L58" s="76"/>
      <c r="M58" s="76"/>
      <c r="N58" s="36">
        <f>+F58+$K$17+$L$17+$M$17</f>
        <v>487.34999999999997</v>
      </c>
      <c r="O58" s="78"/>
      <c r="P58" s="76"/>
      <c r="Q58" s="78"/>
      <c r="R58" s="80"/>
    </row>
    <row r="59" spans="1:18" x14ac:dyDescent="0.4">
      <c r="A59" s="37" t="s">
        <v>35</v>
      </c>
      <c r="B59" s="86"/>
      <c r="C59" s="86"/>
      <c r="D59" s="77"/>
      <c r="E59" s="81"/>
      <c r="F59" s="38">
        <v>992.47</v>
      </c>
      <c r="G59" s="86"/>
      <c r="H59" s="86"/>
      <c r="I59" s="86"/>
      <c r="J59" s="86"/>
      <c r="K59" s="77"/>
      <c r="L59" s="77"/>
      <c r="M59" s="77"/>
      <c r="N59" s="39">
        <f>+F59+$K$17+$L$17+$M$17</f>
        <v>992.11</v>
      </c>
      <c r="O59" s="79"/>
      <c r="P59" s="77"/>
      <c r="Q59" s="79"/>
      <c r="R59" s="81"/>
    </row>
    <row r="60" spans="1:18" x14ac:dyDescent="0.4">
      <c r="A60" s="40" t="s">
        <v>37</v>
      </c>
      <c r="B60" s="82" t="s">
        <v>38</v>
      </c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4"/>
    </row>
    <row r="61" spans="1:18" ht="33.75" x14ac:dyDescent="0.5">
      <c r="A61" s="48"/>
    </row>
    <row r="62" spans="1:18" x14ac:dyDescent="0.4">
      <c r="A62" s="87" t="s">
        <v>53</v>
      </c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</row>
    <row r="63" spans="1:18" x14ac:dyDescent="0.4">
      <c r="A63" s="88" t="s">
        <v>271</v>
      </c>
      <c r="B63" s="6"/>
      <c r="C63" s="6"/>
      <c r="D63" s="6"/>
      <c r="E63" s="90" t="s">
        <v>41</v>
      </c>
      <c r="F63" s="7"/>
      <c r="G63" s="7"/>
      <c r="H63" s="7"/>
      <c r="I63" s="7"/>
      <c r="J63" s="7"/>
      <c r="K63" s="7"/>
      <c r="L63" s="7"/>
      <c r="M63" s="7"/>
      <c r="N63" s="90" t="s">
        <v>39</v>
      </c>
      <c r="O63" s="7"/>
      <c r="P63" s="7"/>
      <c r="Q63" s="7"/>
      <c r="R63" s="90" t="s">
        <v>44</v>
      </c>
    </row>
    <row r="64" spans="1:18" x14ac:dyDescent="0.4">
      <c r="A64" s="88"/>
      <c r="B64" s="6"/>
      <c r="C64" s="6"/>
      <c r="D64" s="6"/>
      <c r="E64" s="90"/>
      <c r="F64" s="7"/>
      <c r="G64" s="7"/>
      <c r="H64" s="7"/>
      <c r="I64" s="7"/>
      <c r="J64" s="7"/>
      <c r="K64" s="7"/>
      <c r="L64" s="7"/>
      <c r="M64" s="7"/>
      <c r="N64" s="90"/>
      <c r="O64" s="7"/>
      <c r="P64" s="7"/>
      <c r="Q64" s="7"/>
      <c r="R64" s="90"/>
    </row>
    <row r="65" spans="1:18" x14ac:dyDescent="0.4">
      <c r="A65" s="89"/>
      <c r="B65" s="8" t="s">
        <v>273</v>
      </c>
      <c r="C65" s="9" t="s">
        <v>3</v>
      </c>
      <c r="D65" s="9" t="s">
        <v>4</v>
      </c>
      <c r="E65" s="91"/>
      <c r="F65" s="10" t="s">
        <v>5</v>
      </c>
      <c r="G65" s="11" t="s">
        <v>6</v>
      </c>
      <c r="H65" s="11" t="s">
        <v>7</v>
      </c>
      <c r="I65" s="11" t="s">
        <v>8</v>
      </c>
      <c r="J65" s="11" t="s">
        <v>9</v>
      </c>
      <c r="K65" s="12" t="s">
        <v>10</v>
      </c>
      <c r="L65" s="13" t="s">
        <v>11</v>
      </c>
      <c r="M65" s="12" t="s">
        <v>12</v>
      </c>
      <c r="N65" s="91"/>
      <c r="O65" s="10" t="s">
        <v>13</v>
      </c>
      <c r="P65" s="14" t="s">
        <v>14</v>
      </c>
      <c r="Q65" s="14" t="s">
        <v>15</v>
      </c>
      <c r="R65" s="91"/>
    </row>
    <row r="66" spans="1:18" x14ac:dyDescent="0.4">
      <c r="A66" s="15" t="s">
        <v>40</v>
      </c>
      <c r="B66" s="16"/>
      <c r="C66" s="17"/>
      <c r="D66" s="17"/>
      <c r="E66" s="18"/>
      <c r="F66" s="17"/>
      <c r="G66" s="16"/>
      <c r="H66" s="17"/>
      <c r="I66" s="17"/>
      <c r="J66" s="17"/>
      <c r="K66" s="17"/>
      <c r="L66" s="17"/>
      <c r="M66" s="17"/>
      <c r="N66" s="19"/>
      <c r="O66" s="16"/>
      <c r="P66" s="17"/>
      <c r="Q66" s="20"/>
      <c r="R66" s="20"/>
    </row>
    <row r="67" spans="1:18" x14ac:dyDescent="0.4">
      <c r="A67" s="21" t="s">
        <v>28</v>
      </c>
      <c r="B67" s="85">
        <f>0.327985201349566*($F$3/38.52)</f>
        <v>0.32798520134956599</v>
      </c>
      <c r="C67" s="85">
        <f>0.02673291852*($F$3/38.52)</f>
        <v>2.6732918519999999E-2</v>
      </c>
      <c r="D67" s="85">
        <v>7.9459999999999999E-3</v>
      </c>
      <c r="E67" s="92">
        <f>B67+C67+D67</f>
        <v>0.36266411986956598</v>
      </c>
      <c r="F67" s="78" t="s">
        <v>45</v>
      </c>
      <c r="G67" s="22">
        <v>0</v>
      </c>
      <c r="H67" s="85">
        <f>0.09053344044*($F$3/38.52)</f>
        <v>9.0533440440000001E-2</v>
      </c>
      <c r="I67" s="85">
        <v>1.186E-3</v>
      </c>
      <c r="J67" s="85">
        <v>3.4837E-2</v>
      </c>
      <c r="K67" s="78" t="s">
        <v>45</v>
      </c>
      <c r="L67" s="78" t="s">
        <v>45</v>
      </c>
      <c r="M67" s="78" t="s">
        <v>45</v>
      </c>
      <c r="N67" s="23">
        <f t="shared" ref="N67:N72" si="8">+G67+$H$10+$I$10+$J$10</f>
        <v>0.12655644044</v>
      </c>
      <c r="O67" s="85">
        <v>2.9416999999999999E-2</v>
      </c>
      <c r="P67" s="24">
        <v>0</v>
      </c>
      <c r="Q67" s="85">
        <v>7.2919999999999999E-3</v>
      </c>
      <c r="R67" s="25">
        <f t="shared" ref="R67:R69" si="9">+$O$10+P67+$Q$10</f>
        <v>3.6708999999999999E-2</v>
      </c>
    </row>
    <row r="68" spans="1:18" x14ac:dyDescent="0.4">
      <c r="A68" s="21" t="s">
        <v>29</v>
      </c>
      <c r="B68" s="85"/>
      <c r="C68" s="85"/>
      <c r="D68" s="85"/>
      <c r="E68" s="92"/>
      <c r="F68" s="85"/>
      <c r="G68" s="22">
        <v>7.2051999999999991E-2</v>
      </c>
      <c r="H68" s="85"/>
      <c r="I68" s="85"/>
      <c r="J68" s="85"/>
      <c r="K68" s="78"/>
      <c r="L68" s="78"/>
      <c r="M68" s="78"/>
      <c r="N68" s="23">
        <f t="shared" si="8"/>
        <v>0.19860844044000001</v>
      </c>
      <c r="O68" s="85"/>
      <c r="P68" s="24">
        <v>4.9599999999999998E-2</v>
      </c>
      <c r="Q68" s="85"/>
      <c r="R68" s="25">
        <f t="shared" si="9"/>
        <v>8.6308999999999997E-2</v>
      </c>
    </row>
    <row r="69" spans="1:18" x14ac:dyDescent="0.4">
      <c r="A69" s="21" t="s">
        <v>30</v>
      </c>
      <c r="B69" s="85"/>
      <c r="C69" s="85"/>
      <c r="D69" s="85"/>
      <c r="E69" s="92"/>
      <c r="F69" s="85"/>
      <c r="G69" s="22">
        <v>6.5948000000000007E-2</v>
      </c>
      <c r="H69" s="85"/>
      <c r="I69" s="85"/>
      <c r="J69" s="85"/>
      <c r="K69" s="78"/>
      <c r="L69" s="78"/>
      <c r="M69" s="78"/>
      <c r="N69" s="23">
        <f t="shared" si="8"/>
        <v>0.19250444044000001</v>
      </c>
      <c r="O69" s="85"/>
      <c r="P69" s="24">
        <v>2.93E-2</v>
      </c>
      <c r="Q69" s="85"/>
      <c r="R69" s="25">
        <f t="shared" si="9"/>
        <v>6.6008999999999998E-2</v>
      </c>
    </row>
    <row r="70" spans="1:18" x14ac:dyDescent="0.4">
      <c r="A70" s="21" t="s">
        <v>31</v>
      </c>
      <c r="B70" s="85"/>
      <c r="C70" s="85"/>
      <c r="D70" s="85"/>
      <c r="E70" s="92"/>
      <c r="F70" s="85"/>
      <c r="G70" s="22">
        <v>6.6224999999999992E-2</v>
      </c>
      <c r="H70" s="85"/>
      <c r="I70" s="85"/>
      <c r="J70" s="85"/>
      <c r="K70" s="78"/>
      <c r="L70" s="78"/>
      <c r="M70" s="78"/>
      <c r="N70" s="23">
        <f t="shared" si="8"/>
        <v>0.19278144043999998</v>
      </c>
      <c r="O70" s="85"/>
      <c r="P70" s="24">
        <v>2.3699999999999999E-2</v>
      </c>
      <c r="Q70" s="85"/>
      <c r="R70" s="25">
        <f>+$O$10+P70+$Q$10</f>
        <v>6.0408999999999997E-2</v>
      </c>
    </row>
    <row r="71" spans="1:18" x14ac:dyDescent="0.4">
      <c r="A71" s="21" t="s">
        <v>32</v>
      </c>
      <c r="B71" s="85"/>
      <c r="C71" s="85"/>
      <c r="D71" s="85"/>
      <c r="E71" s="92"/>
      <c r="F71" s="85"/>
      <c r="G71" s="22">
        <v>4.9484E-2</v>
      </c>
      <c r="H71" s="85"/>
      <c r="I71" s="85"/>
      <c r="J71" s="85"/>
      <c r="K71" s="78"/>
      <c r="L71" s="78"/>
      <c r="M71" s="78"/>
      <c r="N71" s="23">
        <f t="shared" si="8"/>
        <v>0.17604044044</v>
      </c>
      <c r="O71" s="85"/>
      <c r="P71" s="24">
        <v>1.7000000000000001E-2</v>
      </c>
      <c r="Q71" s="85"/>
      <c r="R71" s="25">
        <f t="shared" ref="R71:R72" si="10">+$O$10+P71+$Q$10</f>
        <v>5.3709E-2</v>
      </c>
    </row>
    <row r="72" spans="1:18" x14ac:dyDescent="0.4">
      <c r="A72" s="21" t="s">
        <v>33</v>
      </c>
      <c r="B72" s="86"/>
      <c r="C72" s="86"/>
      <c r="D72" s="86"/>
      <c r="E72" s="93"/>
      <c r="F72" s="86"/>
      <c r="G72" s="22">
        <v>2.5066000000000001E-2</v>
      </c>
      <c r="H72" s="86"/>
      <c r="I72" s="86"/>
      <c r="J72" s="86"/>
      <c r="K72" s="79"/>
      <c r="L72" s="79"/>
      <c r="M72" s="79"/>
      <c r="N72" s="23">
        <f t="shared" si="8"/>
        <v>0.15162244044000001</v>
      </c>
      <c r="O72" s="86"/>
      <c r="P72" s="26">
        <v>7.1000000000000004E-3</v>
      </c>
      <c r="Q72" s="86"/>
      <c r="R72" s="25">
        <f t="shared" si="10"/>
        <v>4.3809000000000001E-2</v>
      </c>
    </row>
    <row r="73" spans="1:18" x14ac:dyDescent="0.4">
      <c r="A73" s="27" t="s">
        <v>36</v>
      </c>
      <c r="B73" s="28"/>
      <c r="C73" s="29"/>
      <c r="D73" s="28"/>
      <c r="E73" s="30"/>
      <c r="F73" s="31"/>
      <c r="G73" s="28"/>
      <c r="H73" s="32"/>
      <c r="I73" s="28"/>
      <c r="J73" s="28"/>
      <c r="K73" s="28"/>
      <c r="L73" s="28"/>
      <c r="M73" s="28"/>
      <c r="N73" s="30"/>
      <c r="O73" s="28"/>
      <c r="P73" s="32"/>
      <c r="Q73" s="33"/>
      <c r="R73" s="33"/>
    </row>
    <row r="74" spans="1:18" x14ac:dyDescent="0.4">
      <c r="A74" s="34" t="s">
        <v>51</v>
      </c>
      <c r="B74" s="78" t="s">
        <v>45</v>
      </c>
      <c r="C74" s="78" t="s">
        <v>45</v>
      </c>
      <c r="D74" s="76">
        <v>57.43</v>
      </c>
      <c r="E74" s="80">
        <f>SUM(B74:D76)</f>
        <v>57.43</v>
      </c>
      <c r="F74" s="35">
        <v>67.289999999999992</v>
      </c>
      <c r="G74" s="78" t="s">
        <v>45</v>
      </c>
      <c r="H74" s="78" t="s">
        <v>45</v>
      </c>
      <c r="I74" s="78" t="s">
        <v>45</v>
      </c>
      <c r="J74" s="78" t="s">
        <v>45</v>
      </c>
      <c r="K74" s="76">
        <v>-0.33</v>
      </c>
      <c r="L74" s="76">
        <v>0</v>
      </c>
      <c r="M74" s="76">
        <v>0</v>
      </c>
      <c r="N74" s="36">
        <f>+F74+$K$17+$L$17+$M$17</f>
        <v>66.929999999999993</v>
      </c>
      <c r="O74" s="78" t="s">
        <v>45</v>
      </c>
      <c r="P74" s="76">
        <v>-21.63</v>
      </c>
      <c r="Q74" s="78" t="s">
        <v>45</v>
      </c>
      <c r="R74" s="80">
        <f>SUM(O74:Q76)</f>
        <v>-21.63</v>
      </c>
    </row>
    <row r="75" spans="1:18" x14ac:dyDescent="0.4">
      <c r="A75" s="34" t="s">
        <v>34</v>
      </c>
      <c r="B75" s="85"/>
      <c r="C75" s="85"/>
      <c r="D75" s="76"/>
      <c r="E75" s="80"/>
      <c r="F75" s="35">
        <v>469.33000000000004</v>
      </c>
      <c r="G75" s="85"/>
      <c r="H75" s="85"/>
      <c r="I75" s="85"/>
      <c r="J75" s="85"/>
      <c r="K75" s="76"/>
      <c r="L75" s="76"/>
      <c r="M75" s="76"/>
      <c r="N75" s="36">
        <f>+F75+$K$17+$L$17+$M$17</f>
        <v>468.97</v>
      </c>
      <c r="O75" s="78"/>
      <c r="P75" s="76"/>
      <c r="Q75" s="78"/>
      <c r="R75" s="80"/>
    </row>
    <row r="76" spans="1:18" x14ac:dyDescent="0.4">
      <c r="A76" s="37" t="s">
        <v>35</v>
      </c>
      <c r="B76" s="86"/>
      <c r="C76" s="86"/>
      <c r="D76" s="77"/>
      <c r="E76" s="81"/>
      <c r="F76" s="38">
        <v>964.39</v>
      </c>
      <c r="G76" s="86"/>
      <c r="H76" s="86"/>
      <c r="I76" s="86"/>
      <c r="J76" s="86"/>
      <c r="K76" s="77"/>
      <c r="L76" s="77"/>
      <c r="M76" s="77"/>
      <c r="N76" s="39">
        <f>+F76+$K$17+$L$17+$M$17</f>
        <v>964.03</v>
      </c>
      <c r="O76" s="79"/>
      <c r="P76" s="77"/>
      <c r="Q76" s="79"/>
      <c r="R76" s="81"/>
    </row>
    <row r="77" spans="1:18" x14ac:dyDescent="0.4">
      <c r="A77" s="40" t="s">
        <v>37</v>
      </c>
      <c r="B77" s="82" t="s">
        <v>38</v>
      </c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4"/>
    </row>
    <row r="78" spans="1:18" ht="33.75" x14ac:dyDescent="0.5">
      <c r="A78" s="48"/>
    </row>
    <row r="79" spans="1:18" x14ac:dyDescent="0.4">
      <c r="A79" s="87" t="s">
        <v>53</v>
      </c>
      <c r="B79" s="87"/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</row>
    <row r="80" spans="1:18" x14ac:dyDescent="0.4">
      <c r="A80" s="88" t="s">
        <v>269</v>
      </c>
      <c r="B80" s="6"/>
      <c r="C80" s="6"/>
      <c r="D80" s="6"/>
      <c r="E80" s="90" t="s">
        <v>41</v>
      </c>
      <c r="F80" s="7"/>
      <c r="G80" s="7"/>
      <c r="H80" s="7"/>
      <c r="I80" s="7"/>
      <c r="J80" s="7"/>
      <c r="K80" s="7"/>
      <c r="L80" s="7"/>
      <c r="M80" s="7"/>
      <c r="N80" s="90" t="s">
        <v>39</v>
      </c>
      <c r="O80" s="7"/>
      <c r="P80" s="7"/>
      <c r="Q80" s="7"/>
      <c r="R80" s="90" t="s">
        <v>44</v>
      </c>
    </row>
    <row r="81" spans="1:18" x14ac:dyDescent="0.4">
      <c r="A81" s="88"/>
      <c r="B81" s="6"/>
      <c r="C81" s="6"/>
      <c r="D81" s="6"/>
      <c r="E81" s="90"/>
      <c r="F81" s="7"/>
      <c r="G81" s="7"/>
      <c r="H81" s="7"/>
      <c r="I81" s="7"/>
      <c r="J81" s="7"/>
      <c r="K81" s="7"/>
      <c r="L81" s="7"/>
      <c r="M81" s="7"/>
      <c r="N81" s="90"/>
      <c r="O81" s="7"/>
      <c r="P81" s="7"/>
      <c r="Q81" s="7"/>
      <c r="R81" s="90"/>
    </row>
    <row r="82" spans="1:18" x14ac:dyDescent="0.4">
      <c r="A82" s="89"/>
      <c r="B82" s="8" t="s">
        <v>273</v>
      </c>
      <c r="C82" s="9" t="s">
        <v>3</v>
      </c>
      <c r="D82" s="9" t="s">
        <v>4</v>
      </c>
      <c r="E82" s="91"/>
      <c r="F82" s="10" t="s">
        <v>5</v>
      </c>
      <c r="G82" s="11" t="s">
        <v>6</v>
      </c>
      <c r="H82" s="11" t="s">
        <v>7</v>
      </c>
      <c r="I82" s="11" t="s">
        <v>8</v>
      </c>
      <c r="J82" s="11" t="s">
        <v>9</v>
      </c>
      <c r="K82" s="12" t="s">
        <v>10</v>
      </c>
      <c r="L82" s="13" t="s">
        <v>11</v>
      </c>
      <c r="M82" s="12" t="s">
        <v>12</v>
      </c>
      <c r="N82" s="91"/>
      <c r="O82" s="10" t="s">
        <v>13</v>
      </c>
      <c r="P82" s="14" t="s">
        <v>14</v>
      </c>
      <c r="Q82" s="14" t="s">
        <v>15</v>
      </c>
      <c r="R82" s="91"/>
    </row>
    <row r="83" spans="1:18" x14ac:dyDescent="0.4">
      <c r="A83" s="15" t="s">
        <v>40</v>
      </c>
      <c r="B83" s="16"/>
      <c r="C83" s="17"/>
      <c r="D83" s="17"/>
      <c r="E83" s="18"/>
      <c r="F83" s="17"/>
      <c r="G83" s="16"/>
      <c r="H83" s="17"/>
      <c r="I83" s="17"/>
      <c r="J83" s="17"/>
      <c r="K83" s="17"/>
      <c r="L83" s="17"/>
      <c r="M83" s="17"/>
      <c r="N83" s="19"/>
      <c r="O83" s="16"/>
      <c r="P83" s="17"/>
      <c r="Q83" s="20"/>
      <c r="R83" s="20"/>
    </row>
    <row r="84" spans="1:18" x14ac:dyDescent="0.4">
      <c r="A84" s="21" t="s">
        <v>28</v>
      </c>
      <c r="B84" s="85">
        <f>0.348704085102081*($F$3/38.52)</f>
        <v>0.34870408510208101</v>
      </c>
      <c r="C84" s="85">
        <f>0.02673291852*($F$3/38.52)</f>
        <v>2.6732918519999999E-2</v>
      </c>
      <c r="D84" s="85">
        <v>7.9459999999999999E-3</v>
      </c>
      <c r="E84" s="92">
        <f>B84+C84+D84</f>
        <v>0.383383003622081</v>
      </c>
      <c r="F84" s="78" t="s">
        <v>45</v>
      </c>
      <c r="G84" s="22">
        <v>0</v>
      </c>
      <c r="H84" s="85">
        <f>0.09053344044*($F$3/38.52)</f>
        <v>9.0533440440000001E-2</v>
      </c>
      <c r="I84" s="85">
        <v>1.186E-3</v>
      </c>
      <c r="J84" s="85">
        <v>3.4837E-2</v>
      </c>
      <c r="K84" s="78" t="s">
        <v>45</v>
      </c>
      <c r="L84" s="78" t="s">
        <v>45</v>
      </c>
      <c r="M84" s="78" t="s">
        <v>45</v>
      </c>
      <c r="N84" s="23">
        <f t="shared" ref="N84:N89" si="11">+G84+$H$10+$I$10+$J$10</f>
        <v>0.12655644044</v>
      </c>
      <c r="O84" s="85">
        <v>2.9416999999999999E-2</v>
      </c>
      <c r="P84" s="24">
        <v>0</v>
      </c>
      <c r="Q84" s="85">
        <v>7.2919999999999999E-3</v>
      </c>
      <c r="R84" s="25">
        <f t="shared" ref="R84:R86" si="12">+$O$10+P84+$Q$10</f>
        <v>3.6708999999999999E-2</v>
      </c>
    </row>
    <row r="85" spans="1:18" x14ac:dyDescent="0.4">
      <c r="A85" s="21" t="s">
        <v>29</v>
      </c>
      <c r="B85" s="85"/>
      <c r="C85" s="85"/>
      <c r="D85" s="85"/>
      <c r="E85" s="92"/>
      <c r="F85" s="85"/>
      <c r="G85" s="22">
        <v>7.2051999999999991E-2</v>
      </c>
      <c r="H85" s="85"/>
      <c r="I85" s="85"/>
      <c r="J85" s="85"/>
      <c r="K85" s="78"/>
      <c r="L85" s="78"/>
      <c r="M85" s="78"/>
      <c r="N85" s="23">
        <f t="shared" si="11"/>
        <v>0.19860844044000001</v>
      </c>
      <c r="O85" s="85"/>
      <c r="P85" s="24">
        <v>4.9599999999999998E-2</v>
      </c>
      <c r="Q85" s="85"/>
      <c r="R85" s="25">
        <f t="shared" si="12"/>
        <v>8.6308999999999997E-2</v>
      </c>
    </row>
    <row r="86" spans="1:18" x14ac:dyDescent="0.4">
      <c r="A86" s="21" t="s">
        <v>30</v>
      </c>
      <c r="B86" s="85"/>
      <c r="C86" s="85"/>
      <c r="D86" s="85"/>
      <c r="E86" s="92"/>
      <c r="F86" s="85"/>
      <c r="G86" s="22">
        <v>6.5948000000000007E-2</v>
      </c>
      <c r="H86" s="85"/>
      <c r="I86" s="85"/>
      <c r="J86" s="85"/>
      <c r="K86" s="78"/>
      <c r="L86" s="78"/>
      <c r="M86" s="78"/>
      <c r="N86" s="23">
        <f t="shared" si="11"/>
        <v>0.19250444044000001</v>
      </c>
      <c r="O86" s="85"/>
      <c r="P86" s="24">
        <v>2.93E-2</v>
      </c>
      <c r="Q86" s="85"/>
      <c r="R86" s="25">
        <f t="shared" si="12"/>
        <v>6.6008999999999998E-2</v>
      </c>
    </row>
    <row r="87" spans="1:18" x14ac:dyDescent="0.4">
      <c r="A87" s="21" t="s">
        <v>31</v>
      </c>
      <c r="B87" s="85"/>
      <c r="C87" s="85"/>
      <c r="D87" s="85"/>
      <c r="E87" s="92"/>
      <c r="F87" s="85"/>
      <c r="G87" s="22">
        <v>6.6224999999999992E-2</v>
      </c>
      <c r="H87" s="85"/>
      <c r="I87" s="85"/>
      <c r="J87" s="85"/>
      <c r="K87" s="78"/>
      <c r="L87" s="78"/>
      <c r="M87" s="78"/>
      <c r="N87" s="23">
        <f t="shared" si="11"/>
        <v>0.19278144043999998</v>
      </c>
      <c r="O87" s="85"/>
      <c r="P87" s="24">
        <v>2.3699999999999999E-2</v>
      </c>
      <c r="Q87" s="85"/>
      <c r="R87" s="25">
        <f>+$O$10+P87+$Q$10</f>
        <v>6.0408999999999997E-2</v>
      </c>
    </row>
    <row r="88" spans="1:18" x14ac:dyDescent="0.4">
      <c r="A88" s="21" t="s">
        <v>32</v>
      </c>
      <c r="B88" s="85"/>
      <c r="C88" s="85"/>
      <c r="D88" s="85"/>
      <c r="E88" s="92"/>
      <c r="F88" s="85"/>
      <c r="G88" s="22">
        <v>4.9484E-2</v>
      </c>
      <c r="H88" s="85"/>
      <c r="I88" s="85"/>
      <c r="J88" s="85"/>
      <c r="K88" s="78"/>
      <c r="L88" s="78"/>
      <c r="M88" s="78"/>
      <c r="N88" s="23">
        <f t="shared" si="11"/>
        <v>0.17604044044</v>
      </c>
      <c r="O88" s="85"/>
      <c r="P88" s="24">
        <v>1.7000000000000001E-2</v>
      </c>
      <c r="Q88" s="85"/>
      <c r="R88" s="25">
        <f t="shared" ref="R88:R89" si="13">+$O$10+P88+$Q$10</f>
        <v>5.3709E-2</v>
      </c>
    </row>
    <row r="89" spans="1:18" x14ac:dyDescent="0.4">
      <c r="A89" s="21" t="s">
        <v>33</v>
      </c>
      <c r="B89" s="86"/>
      <c r="C89" s="86"/>
      <c r="D89" s="86"/>
      <c r="E89" s="93"/>
      <c r="F89" s="86"/>
      <c r="G89" s="22">
        <v>2.5066000000000001E-2</v>
      </c>
      <c r="H89" s="86"/>
      <c r="I89" s="86"/>
      <c r="J89" s="86"/>
      <c r="K89" s="79"/>
      <c r="L89" s="79"/>
      <c r="M89" s="79"/>
      <c r="N89" s="23">
        <f t="shared" si="11"/>
        <v>0.15162244044000001</v>
      </c>
      <c r="O89" s="86"/>
      <c r="P89" s="26">
        <v>7.1000000000000004E-3</v>
      </c>
      <c r="Q89" s="86"/>
      <c r="R89" s="25">
        <f t="shared" si="13"/>
        <v>4.3809000000000001E-2</v>
      </c>
    </row>
    <row r="90" spans="1:18" x14ac:dyDescent="0.4">
      <c r="A90" s="27" t="s">
        <v>36</v>
      </c>
      <c r="B90" s="28"/>
      <c r="C90" s="29"/>
      <c r="D90" s="28"/>
      <c r="E90" s="30"/>
      <c r="F90" s="31"/>
      <c r="G90" s="28"/>
      <c r="H90" s="32"/>
      <c r="I90" s="28"/>
      <c r="J90" s="28"/>
      <c r="K90" s="28"/>
      <c r="L90" s="28"/>
      <c r="M90" s="28"/>
      <c r="N90" s="30"/>
      <c r="O90" s="28"/>
      <c r="P90" s="32"/>
      <c r="Q90" s="33"/>
      <c r="R90" s="33"/>
    </row>
    <row r="91" spans="1:18" x14ac:dyDescent="0.4">
      <c r="A91" s="34" t="s">
        <v>51</v>
      </c>
      <c r="B91" s="78" t="s">
        <v>45</v>
      </c>
      <c r="C91" s="78" t="s">
        <v>45</v>
      </c>
      <c r="D91" s="76">
        <v>57.43</v>
      </c>
      <c r="E91" s="80">
        <f>SUM(B91:D93)</f>
        <v>57.43</v>
      </c>
      <c r="F91" s="35">
        <v>67.289999999999992</v>
      </c>
      <c r="G91" s="78" t="s">
        <v>45</v>
      </c>
      <c r="H91" s="78" t="s">
        <v>45</v>
      </c>
      <c r="I91" s="78" t="s">
        <v>45</v>
      </c>
      <c r="J91" s="78" t="s">
        <v>45</v>
      </c>
      <c r="K91" s="76">
        <v>-0.33</v>
      </c>
      <c r="L91" s="76">
        <v>0</v>
      </c>
      <c r="M91" s="76">
        <v>0</v>
      </c>
      <c r="N91" s="36">
        <f>+F91+$K$17+$L$17+$M$17</f>
        <v>66.929999999999993</v>
      </c>
      <c r="O91" s="78" t="s">
        <v>45</v>
      </c>
      <c r="P91" s="76">
        <v>-21.63</v>
      </c>
      <c r="Q91" s="78" t="s">
        <v>45</v>
      </c>
      <c r="R91" s="80">
        <f>SUM(O91:Q93)</f>
        <v>-21.63</v>
      </c>
    </row>
    <row r="92" spans="1:18" x14ac:dyDescent="0.4">
      <c r="A92" s="34" t="s">
        <v>34</v>
      </c>
      <c r="B92" s="85"/>
      <c r="C92" s="85"/>
      <c r="D92" s="76"/>
      <c r="E92" s="80"/>
      <c r="F92" s="35">
        <v>469.33000000000004</v>
      </c>
      <c r="G92" s="85"/>
      <c r="H92" s="85"/>
      <c r="I92" s="85"/>
      <c r="J92" s="85"/>
      <c r="K92" s="76"/>
      <c r="L92" s="76"/>
      <c r="M92" s="76"/>
      <c r="N92" s="36">
        <f>+F92+$K$17+$L$17+$M$17</f>
        <v>468.97</v>
      </c>
      <c r="O92" s="78"/>
      <c r="P92" s="76"/>
      <c r="Q92" s="78"/>
      <c r="R92" s="80"/>
    </row>
    <row r="93" spans="1:18" x14ac:dyDescent="0.4">
      <c r="A93" s="37" t="s">
        <v>35</v>
      </c>
      <c r="B93" s="86"/>
      <c r="C93" s="86"/>
      <c r="D93" s="77"/>
      <c r="E93" s="81"/>
      <c r="F93" s="38">
        <v>964.39</v>
      </c>
      <c r="G93" s="86"/>
      <c r="H93" s="86"/>
      <c r="I93" s="86"/>
      <c r="J93" s="86"/>
      <c r="K93" s="77"/>
      <c r="L93" s="77"/>
      <c r="M93" s="77"/>
      <c r="N93" s="39">
        <f>+F93+$K$17+$L$17+$M$17</f>
        <v>964.03</v>
      </c>
      <c r="O93" s="79"/>
      <c r="P93" s="77"/>
      <c r="Q93" s="79"/>
      <c r="R93" s="81"/>
    </row>
    <row r="94" spans="1:18" x14ac:dyDescent="0.4">
      <c r="A94" s="40" t="s">
        <v>37</v>
      </c>
      <c r="B94" s="82" t="s">
        <v>38</v>
      </c>
      <c r="C94" s="83"/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4"/>
    </row>
    <row r="95" spans="1:18" ht="33.75" x14ac:dyDescent="0.5">
      <c r="A95" s="48"/>
    </row>
    <row r="96" spans="1:18" x14ac:dyDescent="0.4">
      <c r="A96" s="87" t="s">
        <v>53</v>
      </c>
      <c r="B96" s="87"/>
      <c r="C96" s="87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</row>
    <row r="97" spans="1:18" x14ac:dyDescent="0.4">
      <c r="A97" s="88" t="s">
        <v>267</v>
      </c>
      <c r="B97" s="6"/>
      <c r="C97" s="6"/>
      <c r="D97" s="6"/>
      <c r="E97" s="90" t="s">
        <v>41</v>
      </c>
      <c r="F97" s="7"/>
      <c r="G97" s="7"/>
      <c r="H97" s="7"/>
      <c r="I97" s="7"/>
      <c r="J97" s="7"/>
      <c r="K97" s="7"/>
      <c r="L97" s="7"/>
      <c r="M97" s="7"/>
      <c r="N97" s="90" t="s">
        <v>39</v>
      </c>
      <c r="O97" s="7"/>
      <c r="P97" s="7"/>
      <c r="Q97" s="7"/>
      <c r="R97" s="90" t="s">
        <v>44</v>
      </c>
    </row>
    <row r="98" spans="1:18" x14ac:dyDescent="0.4">
      <c r="A98" s="88"/>
      <c r="B98" s="6"/>
      <c r="C98" s="6"/>
      <c r="D98" s="6"/>
      <c r="E98" s="90"/>
      <c r="F98" s="7"/>
      <c r="G98" s="7"/>
      <c r="H98" s="7"/>
      <c r="I98" s="7"/>
      <c r="J98" s="7"/>
      <c r="K98" s="7"/>
      <c r="L98" s="7"/>
      <c r="M98" s="7"/>
      <c r="N98" s="90"/>
      <c r="O98" s="7"/>
      <c r="P98" s="7"/>
      <c r="Q98" s="7"/>
      <c r="R98" s="90"/>
    </row>
    <row r="99" spans="1:18" x14ac:dyDescent="0.4">
      <c r="A99" s="89"/>
      <c r="B99" s="8" t="s">
        <v>273</v>
      </c>
      <c r="C99" s="9" t="s">
        <v>3</v>
      </c>
      <c r="D99" s="9" t="s">
        <v>4</v>
      </c>
      <c r="E99" s="91"/>
      <c r="F99" s="10" t="s">
        <v>5</v>
      </c>
      <c r="G99" s="11" t="s">
        <v>6</v>
      </c>
      <c r="H99" s="11" t="s">
        <v>7</v>
      </c>
      <c r="I99" s="11" t="s">
        <v>8</v>
      </c>
      <c r="J99" s="11" t="s">
        <v>9</v>
      </c>
      <c r="K99" s="12" t="s">
        <v>10</v>
      </c>
      <c r="L99" s="13" t="s">
        <v>11</v>
      </c>
      <c r="M99" s="12" t="s">
        <v>12</v>
      </c>
      <c r="N99" s="91"/>
      <c r="O99" s="10" t="s">
        <v>13</v>
      </c>
      <c r="P99" s="14" t="s">
        <v>14</v>
      </c>
      <c r="Q99" s="14" t="s">
        <v>15</v>
      </c>
      <c r="R99" s="91"/>
    </row>
    <row r="100" spans="1:18" x14ac:dyDescent="0.4">
      <c r="A100" s="15" t="s">
        <v>40</v>
      </c>
      <c r="B100" s="16"/>
      <c r="C100" s="17"/>
      <c r="D100" s="17"/>
      <c r="E100" s="18"/>
      <c r="F100" s="17"/>
      <c r="G100" s="16"/>
      <c r="H100" s="17"/>
      <c r="I100" s="17"/>
      <c r="J100" s="17"/>
      <c r="K100" s="17"/>
      <c r="L100" s="17"/>
      <c r="M100" s="17"/>
      <c r="N100" s="19"/>
      <c r="O100" s="16"/>
      <c r="P100" s="17"/>
      <c r="Q100" s="20"/>
      <c r="R100" s="20"/>
    </row>
    <row r="101" spans="1:18" x14ac:dyDescent="0.4">
      <c r="A101" s="21" t="s">
        <v>28</v>
      </c>
      <c r="B101" s="85">
        <f>0.353669515997364*($F$3/38.52)</f>
        <v>0.35366951599736401</v>
      </c>
      <c r="C101" s="85">
        <f>0.02673291852*($F$3/38.52)</f>
        <v>2.6732918519999999E-2</v>
      </c>
      <c r="D101" s="85">
        <v>7.9459999999999999E-3</v>
      </c>
      <c r="E101" s="92">
        <f>B101+C101+D101</f>
        <v>0.38834843451736401</v>
      </c>
      <c r="F101" s="78" t="s">
        <v>45</v>
      </c>
      <c r="G101" s="22">
        <v>0</v>
      </c>
      <c r="H101" s="85">
        <f>0.09053344044*($F$3/38.52)</f>
        <v>9.0533440440000001E-2</v>
      </c>
      <c r="I101" s="85">
        <v>1.186E-3</v>
      </c>
      <c r="J101" s="85">
        <v>3.4837E-2</v>
      </c>
      <c r="K101" s="78" t="s">
        <v>45</v>
      </c>
      <c r="L101" s="78" t="s">
        <v>45</v>
      </c>
      <c r="M101" s="78" t="s">
        <v>45</v>
      </c>
      <c r="N101" s="23">
        <f t="shared" ref="N101:N106" si="14">+G101+$H$10+$I$10+$J$10</f>
        <v>0.12655644044</v>
      </c>
      <c r="O101" s="85">
        <v>2.9416999999999999E-2</v>
      </c>
      <c r="P101" s="24">
        <v>0</v>
      </c>
      <c r="Q101" s="85">
        <v>7.2919999999999999E-3</v>
      </c>
      <c r="R101" s="25">
        <f t="shared" ref="R101:R103" si="15">+$O$10+P101+$Q$10</f>
        <v>3.6708999999999999E-2</v>
      </c>
    </row>
    <row r="102" spans="1:18" x14ac:dyDescent="0.4">
      <c r="A102" s="21" t="s">
        <v>29</v>
      </c>
      <c r="B102" s="85"/>
      <c r="C102" s="85"/>
      <c r="D102" s="85"/>
      <c r="E102" s="92"/>
      <c r="F102" s="85"/>
      <c r="G102" s="22">
        <v>7.2051999999999991E-2</v>
      </c>
      <c r="H102" s="85"/>
      <c r="I102" s="85"/>
      <c r="J102" s="85"/>
      <c r="K102" s="78"/>
      <c r="L102" s="78"/>
      <c r="M102" s="78"/>
      <c r="N102" s="23">
        <f t="shared" si="14"/>
        <v>0.19860844044000001</v>
      </c>
      <c r="O102" s="85"/>
      <c r="P102" s="24">
        <v>4.9599999999999998E-2</v>
      </c>
      <c r="Q102" s="85"/>
      <c r="R102" s="25">
        <f t="shared" si="15"/>
        <v>8.6308999999999997E-2</v>
      </c>
    </row>
    <row r="103" spans="1:18" x14ac:dyDescent="0.4">
      <c r="A103" s="21" t="s">
        <v>30</v>
      </c>
      <c r="B103" s="85"/>
      <c r="C103" s="85"/>
      <c r="D103" s="85"/>
      <c r="E103" s="92"/>
      <c r="F103" s="85"/>
      <c r="G103" s="22">
        <v>6.5948000000000007E-2</v>
      </c>
      <c r="H103" s="85"/>
      <c r="I103" s="85"/>
      <c r="J103" s="85"/>
      <c r="K103" s="78"/>
      <c r="L103" s="78"/>
      <c r="M103" s="78"/>
      <c r="N103" s="23">
        <f t="shared" si="14"/>
        <v>0.19250444044000001</v>
      </c>
      <c r="O103" s="85"/>
      <c r="P103" s="24">
        <v>2.93E-2</v>
      </c>
      <c r="Q103" s="85"/>
      <c r="R103" s="25">
        <f t="shared" si="15"/>
        <v>6.6008999999999998E-2</v>
      </c>
    </row>
    <row r="104" spans="1:18" x14ac:dyDescent="0.4">
      <c r="A104" s="21" t="s">
        <v>31</v>
      </c>
      <c r="B104" s="85"/>
      <c r="C104" s="85"/>
      <c r="D104" s="85"/>
      <c r="E104" s="92"/>
      <c r="F104" s="85"/>
      <c r="G104" s="22">
        <v>6.6224999999999992E-2</v>
      </c>
      <c r="H104" s="85"/>
      <c r="I104" s="85"/>
      <c r="J104" s="85"/>
      <c r="K104" s="78"/>
      <c r="L104" s="78"/>
      <c r="M104" s="78"/>
      <c r="N104" s="23">
        <f t="shared" si="14"/>
        <v>0.19278144043999998</v>
      </c>
      <c r="O104" s="85"/>
      <c r="P104" s="24">
        <v>2.3699999999999999E-2</v>
      </c>
      <c r="Q104" s="85"/>
      <c r="R104" s="25">
        <f>+$O$10+P104+$Q$10</f>
        <v>6.0408999999999997E-2</v>
      </c>
    </row>
    <row r="105" spans="1:18" x14ac:dyDescent="0.4">
      <c r="A105" s="21" t="s">
        <v>32</v>
      </c>
      <c r="B105" s="85"/>
      <c r="C105" s="85"/>
      <c r="D105" s="85"/>
      <c r="E105" s="92"/>
      <c r="F105" s="85"/>
      <c r="G105" s="22">
        <v>4.9484E-2</v>
      </c>
      <c r="H105" s="85"/>
      <c r="I105" s="85"/>
      <c r="J105" s="85"/>
      <c r="K105" s="78"/>
      <c r="L105" s="78"/>
      <c r="M105" s="78"/>
      <c r="N105" s="23">
        <f t="shared" si="14"/>
        <v>0.17604044044</v>
      </c>
      <c r="O105" s="85"/>
      <c r="P105" s="24">
        <v>1.7000000000000001E-2</v>
      </c>
      <c r="Q105" s="85"/>
      <c r="R105" s="25">
        <f t="shared" ref="R105:R106" si="16">+$O$10+P105+$Q$10</f>
        <v>5.3709E-2</v>
      </c>
    </row>
    <row r="106" spans="1:18" x14ac:dyDescent="0.4">
      <c r="A106" s="21" t="s">
        <v>33</v>
      </c>
      <c r="B106" s="86"/>
      <c r="C106" s="86"/>
      <c r="D106" s="86"/>
      <c r="E106" s="93"/>
      <c r="F106" s="86"/>
      <c r="G106" s="22">
        <v>2.5066000000000001E-2</v>
      </c>
      <c r="H106" s="86"/>
      <c r="I106" s="86"/>
      <c r="J106" s="86"/>
      <c r="K106" s="79"/>
      <c r="L106" s="79"/>
      <c r="M106" s="79"/>
      <c r="N106" s="23">
        <f t="shared" si="14"/>
        <v>0.15162244044000001</v>
      </c>
      <c r="O106" s="86"/>
      <c r="P106" s="26">
        <v>7.1000000000000004E-3</v>
      </c>
      <c r="Q106" s="86"/>
      <c r="R106" s="25">
        <f t="shared" si="16"/>
        <v>4.3809000000000001E-2</v>
      </c>
    </row>
    <row r="107" spans="1:18" x14ac:dyDescent="0.4">
      <c r="A107" s="27" t="s">
        <v>36</v>
      </c>
      <c r="B107" s="28"/>
      <c r="C107" s="29"/>
      <c r="D107" s="28"/>
      <c r="E107" s="30"/>
      <c r="F107" s="31"/>
      <c r="G107" s="28"/>
      <c r="H107" s="32"/>
      <c r="I107" s="28"/>
      <c r="J107" s="28"/>
      <c r="K107" s="28"/>
      <c r="L107" s="28"/>
      <c r="M107" s="28"/>
      <c r="N107" s="30"/>
      <c r="O107" s="28"/>
      <c r="P107" s="32"/>
      <c r="Q107" s="33"/>
      <c r="R107" s="33"/>
    </row>
    <row r="108" spans="1:18" x14ac:dyDescent="0.4">
      <c r="A108" s="34" t="s">
        <v>51</v>
      </c>
      <c r="B108" s="78" t="s">
        <v>45</v>
      </c>
      <c r="C108" s="78" t="s">
        <v>45</v>
      </c>
      <c r="D108" s="76">
        <v>57.43</v>
      </c>
      <c r="E108" s="80">
        <f>SUM(B108:D110)</f>
        <v>57.43</v>
      </c>
      <c r="F108" s="35">
        <v>67.289999999999992</v>
      </c>
      <c r="G108" s="78" t="s">
        <v>45</v>
      </c>
      <c r="H108" s="78" t="s">
        <v>45</v>
      </c>
      <c r="I108" s="78" t="s">
        <v>45</v>
      </c>
      <c r="J108" s="78" t="s">
        <v>45</v>
      </c>
      <c r="K108" s="76">
        <v>-0.33</v>
      </c>
      <c r="L108" s="76">
        <v>0</v>
      </c>
      <c r="M108" s="76">
        <v>0</v>
      </c>
      <c r="N108" s="36">
        <f>+F108+$K$17+$L$17+$M$17</f>
        <v>66.929999999999993</v>
      </c>
      <c r="O108" s="78" t="s">
        <v>45</v>
      </c>
      <c r="P108" s="76">
        <v>-21.63</v>
      </c>
      <c r="Q108" s="78" t="s">
        <v>45</v>
      </c>
      <c r="R108" s="80">
        <f>SUM(O108:Q110)</f>
        <v>-21.63</v>
      </c>
    </row>
    <row r="109" spans="1:18" x14ac:dyDescent="0.4">
      <c r="A109" s="34" t="s">
        <v>34</v>
      </c>
      <c r="B109" s="85"/>
      <c r="C109" s="85"/>
      <c r="D109" s="76"/>
      <c r="E109" s="80"/>
      <c r="F109" s="35">
        <v>469.33000000000004</v>
      </c>
      <c r="G109" s="85"/>
      <c r="H109" s="85"/>
      <c r="I109" s="85"/>
      <c r="J109" s="85"/>
      <c r="K109" s="76"/>
      <c r="L109" s="76"/>
      <c r="M109" s="76"/>
      <c r="N109" s="36">
        <f>+F109+$K$17+$L$17+$M$17</f>
        <v>468.97</v>
      </c>
      <c r="O109" s="78"/>
      <c r="P109" s="76"/>
      <c r="Q109" s="78"/>
      <c r="R109" s="80"/>
    </row>
    <row r="110" spans="1:18" x14ac:dyDescent="0.4">
      <c r="A110" s="37" t="s">
        <v>35</v>
      </c>
      <c r="B110" s="86"/>
      <c r="C110" s="86"/>
      <c r="D110" s="77"/>
      <c r="E110" s="81"/>
      <c r="F110" s="38">
        <v>964.39</v>
      </c>
      <c r="G110" s="86"/>
      <c r="H110" s="86"/>
      <c r="I110" s="86"/>
      <c r="J110" s="86"/>
      <c r="K110" s="77"/>
      <c r="L110" s="77"/>
      <c r="M110" s="77"/>
      <c r="N110" s="39">
        <f>+F110+$K$17+$L$17+$M$17</f>
        <v>964.03</v>
      </c>
      <c r="O110" s="79"/>
      <c r="P110" s="77"/>
      <c r="Q110" s="79"/>
      <c r="R110" s="81"/>
    </row>
    <row r="111" spans="1:18" x14ac:dyDescent="0.4">
      <c r="A111" s="40" t="s">
        <v>37</v>
      </c>
      <c r="B111" s="82" t="s">
        <v>38</v>
      </c>
      <c r="C111" s="83"/>
      <c r="D111" s="83"/>
      <c r="E111" s="83"/>
      <c r="F111" s="83"/>
      <c r="G111" s="83"/>
      <c r="H111" s="83"/>
      <c r="I111" s="83"/>
      <c r="J111" s="83"/>
      <c r="K111" s="83"/>
      <c r="L111" s="83"/>
      <c r="M111" s="83"/>
      <c r="N111" s="83"/>
      <c r="O111" s="83"/>
      <c r="P111" s="83"/>
      <c r="Q111" s="83"/>
      <c r="R111" s="84"/>
    </row>
    <row r="112" spans="1:18" ht="33.75" x14ac:dyDescent="0.5">
      <c r="A112" s="48"/>
    </row>
    <row r="113" spans="1:18" x14ac:dyDescent="0.4">
      <c r="A113" s="87" t="s">
        <v>53</v>
      </c>
      <c r="B113" s="87"/>
      <c r="C113" s="87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</row>
    <row r="114" spans="1:18" x14ac:dyDescent="0.4">
      <c r="A114" s="88" t="s">
        <v>265</v>
      </c>
      <c r="B114" s="6"/>
      <c r="C114" s="6"/>
      <c r="D114" s="6"/>
      <c r="E114" s="90" t="s">
        <v>41</v>
      </c>
      <c r="F114" s="7"/>
      <c r="G114" s="7"/>
      <c r="H114" s="7"/>
      <c r="I114" s="7"/>
      <c r="J114" s="7"/>
      <c r="K114" s="7"/>
      <c r="L114" s="7"/>
      <c r="M114" s="7"/>
      <c r="N114" s="90" t="s">
        <v>39</v>
      </c>
      <c r="O114" s="7"/>
      <c r="P114" s="7"/>
      <c r="Q114" s="7"/>
      <c r="R114" s="90" t="s">
        <v>44</v>
      </c>
    </row>
    <row r="115" spans="1:18" x14ac:dyDescent="0.4">
      <c r="A115" s="88"/>
      <c r="B115" s="6"/>
      <c r="C115" s="6"/>
      <c r="D115" s="6"/>
      <c r="E115" s="90"/>
      <c r="F115" s="7"/>
      <c r="G115" s="7"/>
      <c r="H115" s="7"/>
      <c r="I115" s="7"/>
      <c r="J115" s="7"/>
      <c r="K115" s="7"/>
      <c r="L115" s="7"/>
      <c r="M115" s="7"/>
      <c r="N115" s="90"/>
      <c r="O115" s="7"/>
      <c r="P115" s="7"/>
      <c r="Q115" s="7"/>
      <c r="R115" s="90"/>
    </row>
    <row r="116" spans="1:18" x14ac:dyDescent="0.4">
      <c r="A116" s="89"/>
      <c r="B116" s="8" t="s">
        <v>273</v>
      </c>
      <c r="C116" s="9" t="s">
        <v>3</v>
      </c>
      <c r="D116" s="9" t="s">
        <v>4</v>
      </c>
      <c r="E116" s="91"/>
      <c r="F116" s="10" t="s">
        <v>5</v>
      </c>
      <c r="G116" s="11" t="s">
        <v>6</v>
      </c>
      <c r="H116" s="11" t="s">
        <v>7</v>
      </c>
      <c r="I116" s="11" t="s">
        <v>8</v>
      </c>
      <c r="J116" s="11" t="s">
        <v>9</v>
      </c>
      <c r="K116" s="12" t="s">
        <v>10</v>
      </c>
      <c r="L116" s="13" t="s">
        <v>11</v>
      </c>
      <c r="M116" s="12" t="s">
        <v>12</v>
      </c>
      <c r="N116" s="91"/>
      <c r="O116" s="10" t="s">
        <v>13</v>
      </c>
      <c r="P116" s="14" t="s">
        <v>14</v>
      </c>
      <c r="Q116" s="14" t="s">
        <v>15</v>
      </c>
      <c r="R116" s="91"/>
    </row>
    <row r="117" spans="1:18" x14ac:dyDescent="0.4">
      <c r="A117" s="15" t="s">
        <v>40</v>
      </c>
      <c r="B117" s="16"/>
      <c r="C117" s="17"/>
      <c r="D117" s="17"/>
      <c r="E117" s="18"/>
      <c r="F117" s="17"/>
      <c r="G117" s="16"/>
      <c r="H117" s="17"/>
      <c r="I117" s="17"/>
      <c r="J117" s="17"/>
      <c r="K117" s="17"/>
      <c r="L117" s="17"/>
      <c r="M117" s="17"/>
      <c r="N117" s="19"/>
      <c r="O117" s="16"/>
      <c r="P117" s="17"/>
      <c r="Q117" s="20"/>
      <c r="R117" s="20"/>
    </row>
    <row r="118" spans="1:18" x14ac:dyDescent="0.4">
      <c r="A118" s="21" t="s">
        <v>28</v>
      </c>
      <c r="B118" s="85">
        <f>0.373358665033976*($F$3/38.52)</f>
        <v>0.37335866503397602</v>
      </c>
      <c r="C118" s="85">
        <f>0.03381551388*($F$3/38.52)</f>
        <v>3.3815513880000002E-2</v>
      </c>
      <c r="D118" s="85">
        <v>7.9459999999999999E-3</v>
      </c>
      <c r="E118" s="92">
        <f>B118+C118+D118</f>
        <v>0.41512017891397601</v>
      </c>
      <c r="F118" s="78" t="s">
        <v>45</v>
      </c>
      <c r="G118" s="22">
        <v>0</v>
      </c>
      <c r="H118" s="85">
        <f>0.07436070288*($F$3/38.52)</f>
        <v>7.4360702880000004E-2</v>
      </c>
      <c r="I118" s="85">
        <v>1.186E-3</v>
      </c>
      <c r="J118" s="85">
        <v>3.4837E-2</v>
      </c>
      <c r="K118" s="78" t="s">
        <v>45</v>
      </c>
      <c r="L118" s="78" t="s">
        <v>45</v>
      </c>
      <c r="M118" s="78" t="s">
        <v>45</v>
      </c>
      <c r="N118" s="23">
        <f t="shared" ref="N118:N123" si="17">+G118+$H$10+$I$10+$J$10</f>
        <v>0.12655644044</v>
      </c>
      <c r="O118" s="85">
        <v>2.9416999999999999E-2</v>
      </c>
      <c r="P118" s="24">
        <v>0</v>
      </c>
      <c r="Q118" s="85">
        <v>7.2919999999999999E-3</v>
      </c>
      <c r="R118" s="25">
        <f t="shared" ref="R118:R120" si="18">+$O$10+P118+$Q$10</f>
        <v>3.6708999999999999E-2</v>
      </c>
    </row>
    <row r="119" spans="1:18" x14ac:dyDescent="0.4">
      <c r="A119" s="21" t="s">
        <v>29</v>
      </c>
      <c r="B119" s="85"/>
      <c r="C119" s="85"/>
      <c r="D119" s="85"/>
      <c r="E119" s="92"/>
      <c r="F119" s="85"/>
      <c r="G119" s="22">
        <v>7.2051999999999991E-2</v>
      </c>
      <c r="H119" s="85"/>
      <c r="I119" s="85"/>
      <c r="J119" s="85"/>
      <c r="K119" s="78"/>
      <c r="L119" s="78"/>
      <c r="M119" s="78"/>
      <c r="N119" s="23">
        <f t="shared" si="17"/>
        <v>0.19860844044000001</v>
      </c>
      <c r="O119" s="85"/>
      <c r="P119" s="24">
        <v>4.9599999999999998E-2</v>
      </c>
      <c r="Q119" s="85"/>
      <c r="R119" s="25">
        <f t="shared" si="18"/>
        <v>8.6308999999999997E-2</v>
      </c>
    </row>
    <row r="120" spans="1:18" x14ac:dyDescent="0.4">
      <c r="A120" s="21" t="s">
        <v>30</v>
      </c>
      <c r="B120" s="85"/>
      <c r="C120" s="85"/>
      <c r="D120" s="85"/>
      <c r="E120" s="92"/>
      <c r="F120" s="85"/>
      <c r="G120" s="22">
        <v>6.5948000000000007E-2</v>
      </c>
      <c r="H120" s="85"/>
      <c r="I120" s="85"/>
      <c r="J120" s="85"/>
      <c r="K120" s="78"/>
      <c r="L120" s="78"/>
      <c r="M120" s="78"/>
      <c r="N120" s="23">
        <f t="shared" si="17"/>
        <v>0.19250444044000001</v>
      </c>
      <c r="O120" s="85"/>
      <c r="P120" s="24">
        <v>2.93E-2</v>
      </c>
      <c r="Q120" s="85"/>
      <c r="R120" s="25">
        <f t="shared" si="18"/>
        <v>6.6008999999999998E-2</v>
      </c>
    </row>
    <row r="121" spans="1:18" x14ac:dyDescent="0.4">
      <c r="A121" s="21" t="s">
        <v>31</v>
      </c>
      <c r="B121" s="85"/>
      <c r="C121" s="85"/>
      <c r="D121" s="85"/>
      <c r="E121" s="92"/>
      <c r="F121" s="85"/>
      <c r="G121" s="22">
        <v>6.6224999999999992E-2</v>
      </c>
      <c r="H121" s="85"/>
      <c r="I121" s="85"/>
      <c r="J121" s="85"/>
      <c r="K121" s="78"/>
      <c r="L121" s="78"/>
      <c r="M121" s="78"/>
      <c r="N121" s="23">
        <f t="shared" si="17"/>
        <v>0.19278144043999998</v>
      </c>
      <c r="O121" s="85"/>
      <c r="P121" s="24">
        <v>2.3699999999999999E-2</v>
      </c>
      <c r="Q121" s="85"/>
      <c r="R121" s="25">
        <f>+$O$10+P121+$Q$10</f>
        <v>6.0408999999999997E-2</v>
      </c>
    </row>
    <row r="122" spans="1:18" x14ac:dyDescent="0.4">
      <c r="A122" s="21" t="s">
        <v>32</v>
      </c>
      <c r="B122" s="85"/>
      <c r="C122" s="85"/>
      <c r="D122" s="85"/>
      <c r="E122" s="92"/>
      <c r="F122" s="85"/>
      <c r="G122" s="22">
        <v>4.9484E-2</v>
      </c>
      <c r="H122" s="85"/>
      <c r="I122" s="85"/>
      <c r="J122" s="85"/>
      <c r="K122" s="78"/>
      <c r="L122" s="78"/>
      <c r="M122" s="78"/>
      <c r="N122" s="23">
        <f t="shared" si="17"/>
        <v>0.17604044044</v>
      </c>
      <c r="O122" s="85"/>
      <c r="P122" s="24">
        <v>1.7000000000000001E-2</v>
      </c>
      <c r="Q122" s="85"/>
      <c r="R122" s="25">
        <f t="shared" ref="R122:R123" si="19">+$O$10+P122+$Q$10</f>
        <v>5.3709E-2</v>
      </c>
    </row>
    <row r="123" spans="1:18" x14ac:dyDescent="0.4">
      <c r="A123" s="21" t="s">
        <v>33</v>
      </c>
      <c r="B123" s="86"/>
      <c r="C123" s="86"/>
      <c r="D123" s="86"/>
      <c r="E123" s="93"/>
      <c r="F123" s="86"/>
      <c r="G123" s="22">
        <v>2.5066000000000001E-2</v>
      </c>
      <c r="H123" s="86"/>
      <c r="I123" s="86"/>
      <c r="J123" s="86"/>
      <c r="K123" s="79"/>
      <c r="L123" s="79"/>
      <c r="M123" s="79"/>
      <c r="N123" s="23">
        <f t="shared" si="17"/>
        <v>0.15162244044000001</v>
      </c>
      <c r="O123" s="86"/>
      <c r="P123" s="26">
        <v>7.1000000000000004E-3</v>
      </c>
      <c r="Q123" s="86"/>
      <c r="R123" s="25">
        <f t="shared" si="19"/>
        <v>4.3809000000000001E-2</v>
      </c>
    </row>
    <row r="124" spans="1:18" x14ac:dyDescent="0.4">
      <c r="A124" s="27" t="s">
        <v>36</v>
      </c>
      <c r="B124" s="28"/>
      <c r="C124" s="29"/>
      <c r="D124" s="28"/>
      <c r="E124" s="30"/>
      <c r="F124" s="31"/>
      <c r="G124" s="28"/>
      <c r="H124" s="32"/>
      <c r="I124" s="28"/>
      <c r="J124" s="28"/>
      <c r="K124" s="28"/>
      <c r="L124" s="28"/>
      <c r="M124" s="28"/>
      <c r="N124" s="30"/>
      <c r="O124" s="28"/>
      <c r="P124" s="32"/>
      <c r="Q124" s="33"/>
      <c r="R124" s="33"/>
    </row>
    <row r="125" spans="1:18" x14ac:dyDescent="0.4">
      <c r="A125" s="34" t="s">
        <v>51</v>
      </c>
      <c r="B125" s="78" t="s">
        <v>45</v>
      </c>
      <c r="C125" s="78" t="s">
        <v>45</v>
      </c>
      <c r="D125" s="76">
        <v>57.43</v>
      </c>
      <c r="E125" s="80">
        <f>SUM(B125:D127)</f>
        <v>57.43</v>
      </c>
      <c r="F125" s="35">
        <v>67.289999999999992</v>
      </c>
      <c r="G125" s="78" t="s">
        <v>45</v>
      </c>
      <c r="H125" s="78" t="s">
        <v>45</v>
      </c>
      <c r="I125" s="78" t="s">
        <v>45</v>
      </c>
      <c r="J125" s="78" t="s">
        <v>45</v>
      </c>
      <c r="K125" s="76">
        <v>-0.33</v>
      </c>
      <c r="L125" s="76">
        <v>0</v>
      </c>
      <c r="M125" s="76">
        <v>0</v>
      </c>
      <c r="N125" s="36">
        <f>+F125+$K$17+$L$17+$M$17</f>
        <v>66.929999999999993</v>
      </c>
      <c r="O125" s="78" t="s">
        <v>45</v>
      </c>
      <c r="P125" s="76">
        <v>-21.63</v>
      </c>
      <c r="Q125" s="78" t="s">
        <v>45</v>
      </c>
      <c r="R125" s="80">
        <f>SUM(O125:Q127)</f>
        <v>-21.63</v>
      </c>
    </row>
    <row r="126" spans="1:18" x14ac:dyDescent="0.4">
      <c r="A126" s="34" t="s">
        <v>34</v>
      </c>
      <c r="B126" s="85"/>
      <c r="C126" s="85"/>
      <c r="D126" s="76"/>
      <c r="E126" s="80"/>
      <c r="F126" s="35">
        <v>469.33000000000004</v>
      </c>
      <c r="G126" s="85"/>
      <c r="H126" s="85"/>
      <c r="I126" s="85"/>
      <c r="J126" s="85"/>
      <c r="K126" s="76"/>
      <c r="L126" s="76"/>
      <c r="M126" s="76"/>
      <c r="N126" s="36">
        <f>+F126+$K$17+$L$17+$M$17</f>
        <v>468.97</v>
      </c>
      <c r="O126" s="78"/>
      <c r="P126" s="76"/>
      <c r="Q126" s="78"/>
      <c r="R126" s="80"/>
    </row>
    <row r="127" spans="1:18" x14ac:dyDescent="0.4">
      <c r="A127" s="37" t="s">
        <v>35</v>
      </c>
      <c r="B127" s="86"/>
      <c r="C127" s="86"/>
      <c r="D127" s="77"/>
      <c r="E127" s="81"/>
      <c r="F127" s="38">
        <v>964.39</v>
      </c>
      <c r="G127" s="86"/>
      <c r="H127" s="86"/>
      <c r="I127" s="86"/>
      <c r="J127" s="86"/>
      <c r="K127" s="77"/>
      <c r="L127" s="77"/>
      <c r="M127" s="77"/>
      <c r="N127" s="39">
        <f>+F127+$K$17+$L$17+$M$17</f>
        <v>964.03</v>
      </c>
      <c r="O127" s="79"/>
      <c r="P127" s="77"/>
      <c r="Q127" s="79"/>
      <c r="R127" s="81"/>
    </row>
    <row r="128" spans="1:18" x14ac:dyDescent="0.4">
      <c r="A128" s="40" t="s">
        <v>37</v>
      </c>
      <c r="B128" s="82" t="s">
        <v>38</v>
      </c>
      <c r="C128" s="83"/>
      <c r="D128" s="83"/>
      <c r="E128" s="83"/>
      <c r="F128" s="83"/>
      <c r="G128" s="83"/>
      <c r="H128" s="83"/>
      <c r="I128" s="83"/>
      <c r="J128" s="83"/>
      <c r="K128" s="83"/>
      <c r="L128" s="83"/>
      <c r="M128" s="83"/>
      <c r="N128" s="83"/>
      <c r="O128" s="83"/>
      <c r="P128" s="83"/>
      <c r="Q128" s="83"/>
      <c r="R128" s="84"/>
    </row>
    <row r="129" spans="1:18" ht="33.75" x14ac:dyDescent="0.5">
      <c r="A129" s="48"/>
    </row>
    <row r="130" spans="1:18" x14ac:dyDescent="0.4">
      <c r="A130" s="87" t="s">
        <v>53</v>
      </c>
      <c r="B130" s="87"/>
      <c r="C130" s="87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</row>
    <row r="131" spans="1:18" x14ac:dyDescent="0.4">
      <c r="A131" s="88" t="s">
        <v>263</v>
      </c>
      <c r="B131" s="6"/>
      <c r="C131" s="6"/>
      <c r="D131" s="6"/>
      <c r="E131" s="90" t="s">
        <v>41</v>
      </c>
      <c r="F131" s="7"/>
      <c r="G131" s="7"/>
      <c r="H131" s="7"/>
      <c r="I131" s="7"/>
      <c r="J131" s="7"/>
      <c r="K131" s="7"/>
      <c r="L131" s="7"/>
      <c r="M131" s="7"/>
      <c r="N131" s="90" t="s">
        <v>39</v>
      </c>
      <c r="O131" s="7"/>
      <c r="P131" s="7"/>
      <c r="Q131" s="7"/>
      <c r="R131" s="90" t="s">
        <v>44</v>
      </c>
    </row>
    <row r="132" spans="1:18" x14ac:dyDescent="0.4">
      <c r="A132" s="88"/>
      <c r="B132" s="6"/>
      <c r="C132" s="6"/>
      <c r="D132" s="6"/>
      <c r="E132" s="90"/>
      <c r="F132" s="7"/>
      <c r="G132" s="7"/>
      <c r="H132" s="7"/>
      <c r="I132" s="7"/>
      <c r="J132" s="7"/>
      <c r="K132" s="7"/>
      <c r="L132" s="7"/>
      <c r="M132" s="7"/>
      <c r="N132" s="90"/>
      <c r="O132" s="7"/>
      <c r="P132" s="7"/>
      <c r="Q132" s="7"/>
      <c r="R132" s="90"/>
    </row>
    <row r="133" spans="1:18" x14ac:dyDescent="0.4">
      <c r="A133" s="89"/>
      <c r="B133" s="8" t="s">
        <v>273</v>
      </c>
      <c r="C133" s="9" t="s">
        <v>3</v>
      </c>
      <c r="D133" s="9" t="s">
        <v>4</v>
      </c>
      <c r="E133" s="91"/>
      <c r="F133" s="10" t="s">
        <v>5</v>
      </c>
      <c r="G133" s="11" t="s">
        <v>6</v>
      </c>
      <c r="H133" s="11" t="s">
        <v>7</v>
      </c>
      <c r="I133" s="11" t="s">
        <v>8</v>
      </c>
      <c r="J133" s="11" t="s">
        <v>9</v>
      </c>
      <c r="K133" s="12" t="s">
        <v>10</v>
      </c>
      <c r="L133" s="13" t="s">
        <v>11</v>
      </c>
      <c r="M133" s="12" t="s">
        <v>12</v>
      </c>
      <c r="N133" s="91"/>
      <c r="O133" s="10" t="s">
        <v>13</v>
      </c>
      <c r="P133" s="14" t="s">
        <v>14</v>
      </c>
      <c r="Q133" s="14" t="s">
        <v>15</v>
      </c>
      <c r="R133" s="91"/>
    </row>
    <row r="134" spans="1:18" x14ac:dyDescent="0.4">
      <c r="A134" s="15" t="s">
        <v>40</v>
      </c>
      <c r="B134" s="16"/>
      <c r="C134" s="17"/>
      <c r="D134" s="17"/>
      <c r="E134" s="18"/>
      <c r="F134" s="17"/>
      <c r="G134" s="16"/>
      <c r="H134" s="17"/>
      <c r="I134" s="17"/>
      <c r="J134" s="17"/>
      <c r="K134" s="17"/>
      <c r="L134" s="17"/>
      <c r="M134" s="17"/>
      <c r="N134" s="19"/>
      <c r="O134" s="16"/>
      <c r="P134" s="17"/>
      <c r="Q134" s="20"/>
      <c r="R134" s="20"/>
    </row>
    <row r="135" spans="1:18" x14ac:dyDescent="0.4">
      <c r="A135" s="21" t="s">
        <v>28</v>
      </c>
      <c r="B135" s="85">
        <f>0.380885482554282*($F$3/38.52)</f>
        <v>0.38088548255428201</v>
      </c>
      <c r="C135" s="85">
        <f>0.03381551388*($F$3/38.52)</f>
        <v>3.3815513880000002E-2</v>
      </c>
      <c r="D135" s="85">
        <v>7.9459999999999999E-3</v>
      </c>
      <c r="E135" s="92">
        <f>B135+C135+D135</f>
        <v>0.422646996434282</v>
      </c>
      <c r="F135" s="78" t="s">
        <v>45</v>
      </c>
      <c r="G135" s="22">
        <v>0</v>
      </c>
      <c r="H135" s="85">
        <f>0.07436070288*($F$3/38.52)</f>
        <v>7.4360702880000004E-2</v>
      </c>
      <c r="I135" s="85">
        <v>1.186E-3</v>
      </c>
      <c r="J135" s="85">
        <v>3.4837E-2</v>
      </c>
      <c r="K135" s="78" t="s">
        <v>45</v>
      </c>
      <c r="L135" s="78" t="s">
        <v>45</v>
      </c>
      <c r="M135" s="78" t="s">
        <v>45</v>
      </c>
      <c r="N135" s="23">
        <f t="shared" ref="N135:N140" si="20">+G135+$H$10+$I$10+$J$10</f>
        <v>0.12655644044</v>
      </c>
      <c r="O135" s="85">
        <v>2.9416999999999999E-2</v>
      </c>
      <c r="P135" s="24">
        <v>0</v>
      </c>
      <c r="Q135" s="85">
        <v>7.2919999999999999E-3</v>
      </c>
      <c r="R135" s="25">
        <f t="shared" ref="R135:R137" si="21">+$O$10+P135+$Q$10</f>
        <v>3.6708999999999999E-2</v>
      </c>
    </row>
    <row r="136" spans="1:18" x14ac:dyDescent="0.4">
      <c r="A136" s="21" t="s">
        <v>29</v>
      </c>
      <c r="B136" s="85"/>
      <c r="C136" s="85"/>
      <c r="D136" s="85"/>
      <c r="E136" s="92"/>
      <c r="F136" s="85"/>
      <c r="G136" s="22">
        <v>7.2051999999999991E-2</v>
      </c>
      <c r="H136" s="85"/>
      <c r="I136" s="85"/>
      <c r="J136" s="85"/>
      <c r="K136" s="78"/>
      <c r="L136" s="78"/>
      <c r="M136" s="78"/>
      <c r="N136" s="23">
        <f t="shared" si="20"/>
        <v>0.19860844044000001</v>
      </c>
      <c r="O136" s="85"/>
      <c r="P136" s="24">
        <v>4.9599999999999998E-2</v>
      </c>
      <c r="Q136" s="85"/>
      <c r="R136" s="25">
        <f t="shared" si="21"/>
        <v>8.6308999999999997E-2</v>
      </c>
    </row>
    <row r="137" spans="1:18" x14ac:dyDescent="0.4">
      <c r="A137" s="21" t="s">
        <v>30</v>
      </c>
      <c r="B137" s="85"/>
      <c r="C137" s="85"/>
      <c r="D137" s="85"/>
      <c r="E137" s="92"/>
      <c r="F137" s="85"/>
      <c r="G137" s="22">
        <v>6.5948000000000007E-2</v>
      </c>
      <c r="H137" s="85"/>
      <c r="I137" s="85"/>
      <c r="J137" s="85"/>
      <c r="K137" s="78"/>
      <c r="L137" s="78"/>
      <c r="M137" s="78"/>
      <c r="N137" s="23">
        <f t="shared" si="20"/>
        <v>0.19250444044000001</v>
      </c>
      <c r="O137" s="85"/>
      <c r="P137" s="24">
        <v>2.93E-2</v>
      </c>
      <c r="Q137" s="85"/>
      <c r="R137" s="25">
        <f t="shared" si="21"/>
        <v>6.6008999999999998E-2</v>
      </c>
    </row>
    <row r="138" spans="1:18" x14ac:dyDescent="0.4">
      <c r="A138" s="21" t="s">
        <v>31</v>
      </c>
      <c r="B138" s="85"/>
      <c r="C138" s="85"/>
      <c r="D138" s="85"/>
      <c r="E138" s="92"/>
      <c r="F138" s="85"/>
      <c r="G138" s="22">
        <v>6.6224999999999992E-2</v>
      </c>
      <c r="H138" s="85"/>
      <c r="I138" s="85"/>
      <c r="J138" s="85"/>
      <c r="K138" s="78"/>
      <c r="L138" s="78"/>
      <c r="M138" s="78"/>
      <c r="N138" s="23">
        <f t="shared" si="20"/>
        <v>0.19278144043999998</v>
      </c>
      <c r="O138" s="85"/>
      <c r="P138" s="24">
        <v>2.3699999999999999E-2</v>
      </c>
      <c r="Q138" s="85"/>
      <c r="R138" s="25">
        <f>+$O$10+P138+$Q$10</f>
        <v>6.0408999999999997E-2</v>
      </c>
    </row>
    <row r="139" spans="1:18" x14ac:dyDescent="0.4">
      <c r="A139" s="21" t="s">
        <v>32</v>
      </c>
      <c r="B139" s="85"/>
      <c r="C139" s="85"/>
      <c r="D139" s="85"/>
      <c r="E139" s="92"/>
      <c r="F139" s="85"/>
      <c r="G139" s="22">
        <v>4.9484E-2</v>
      </c>
      <c r="H139" s="85"/>
      <c r="I139" s="85"/>
      <c r="J139" s="85"/>
      <c r="K139" s="78"/>
      <c r="L139" s="78"/>
      <c r="M139" s="78"/>
      <c r="N139" s="23">
        <f t="shared" si="20"/>
        <v>0.17604044044</v>
      </c>
      <c r="O139" s="85"/>
      <c r="P139" s="24">
        <v>1.7000000000000001E-2</v>
      </c>
      <c r="Q139" s="85"/>
      <c r="R139" s="25">
        <f t="shared" ref="R139:R140" si="22">+$O$10+P139+$Q$10</f>
        <v>5.3709E-2</v>
      </c>
    </row>
    <row r="140" spans="1:18" x14ac:dyDescent="0.4">
      <c r="A140" s="21" t="s">
        <v>33</v>
      </c>
      <c r="B140" s="86"/>
      <c r="C140" s="86"/>
      <c r="D140" s="86"/>
      <c r="E140" s="93"/>
      <c r="F140" s="86"/>
      <c r="G140" s="22">
        <v>2.5066000000000001E-2</v>
      </c>
      <c r="H140" s="86"/>
      <c r="I140" s="86"/>
      <c r="J140" s="86"/>
      <c r="K140" s="79"/>
      <c r="L140" s="79"/>
      <c r="M140" s="79"/>
      <c r="N140" s="23">
        <f t="shared" si="20"/>
        <v>0.15162244044000001</v>
      </c>
      <c r="O140" s="86"/>
      <c r="P140" s="26">
        <v>7.1000000000000004E-3</v>
      </c>
      <c r="Q140" s="86"/>
      <c r="R140" s="25">
        <f t="shared" si="22"/>
        <v>4.3809000000000001E-2</v>
      </c>
    </row>
    <row r="141" spans="1:18" x14ac:dyDescent="0.4">
      <c r="A141" s="27" t="s">
        <v>36</v>
      </c>
      <c r="B141" s="28"/>
      <c r="C141" s="29"/>
      <c r="D141" s="28"/>
      <c r="E141" s="30"/>
      <c r="F141" s="31"/>
      <c r="G141" s="28"/>
      <c r="H141" s="32"/>
      <c r="I141" s="28"/>
      <c r="J141" s="28"/>
      <c r="K141" s="28"/>
      <c r="L141" s="28"/>
      <c r="M141" s="28"/>
      <c r="N141" s="30"/>
      <c r="O141" s="28"/>
      <c r="P141" s="32"/>
      <c r="Q141" s="33"/>
      <c r="R141" s="33"/>
    </row>
    <row r="142" spans="1:18" x14ac:dyDescent="0.4">
      <c r="A142" s="34" t="s">
        <v>51</v>
      </c>
      <c r="B142" s="78" t="s">
        <v>45</v>
      </c>
      <c r="C142" s="78" t="s">
        <v>45</v>
      </c>
      <c r="D142" s="76">
        <v>57.43</v>
      </c>
      <c r="E142" s="80">
        <f>SUM(B142:D144)</f>
        <v>57.43</v>
      </c>
      <c r="F142" s="35">
        <v>67.289999999999992</v>
      </c>
      <c r="G142" s="78" t="s">
        <v>45</v>
      </c>
      <c r="H142" s="78" t="s">
        <v>45</v>
      </c>
      <c r="I142" s="78" t="s">
        <v>45</v>
      </c>
      <c r="J142" s="78" t="s">
        <v>45</v>
      </c>
      <c r="K142" s="76">
        <v>-0.33</v>
      </c>
      <c r="L142" s="76">
        <v>0</v>
      </c>
      <c r="M142" s="76">
        <v>0</v>
      </c>
      <c r="N142" s="36">
        <f>+F142+$K$17+$L$17+$M$17</f>
        <v>66.929999999999993</v>
      </c>
      <c r="O142" s="78" t="s">
        <v>45</v>
      </c>
      <c r="P142" s="76">
        <v>-21.63</v>
      </c>
      <c r="Q142" s="78" t="s">
        <v>45</v>
      </c>
      <c r="R142" s="80">
        <f>SUM(O142:Q144)</f>
        <v>-21.63</v>
      </c>
    </row>
    <row r="143" spans="1:18" x14ac:dyDescent="0.4">
      <c r="A143" s="34" t="s">
        <v>34</v>
      </c>
      <c r="B143" s="85"/>
      <c r="C143" s="85"/>
      <c r="D143" s="76"/>
      <c r="E143" s="80"/>
      <c r="F143" s="35">
        <v>469.33000000000004</v>
      </c>
      <c r="G143" s="85"/>
      <c r="H143" s="85"/>
      <c r="I143" s="85"/>
      <c r="J143" s="85"/>
      <c r="K143" s="76"/>
      <c r="L143" s="76"/>
      <c r="M143" s="76"/>
      <c r="N143" s="36">
        <f>+F143+$K$17+$L$17+$M$17</f>
        <v>468.97</v>
      </c>
      <c r="O143" s="78"/>
      <c r="P143" s="76"/>
      <c r="Q143" s="78"/>
      <c r="R143" s="80"/>
    </row>
    <row r="144" spans="1:18" x14ac:dyDescent="0.4">
      <c r="A144" s="37" t="s">
        <v>35</v>
      </c>
      <c r="B144" s="86"/>
      <c r="C144" s="86"/>
      <c r="D144" s="77"/>
      <c r="E144" s="81"/>
      <c r="F144" s="38">
        <v>964.39</v>
      </c>
      <c r="G144" s="86"/>
      <c r="H144" s="86"/>
      <c r="I144" s="86"/>
      <c r="J144" s="86"/>
      <c r="K144" s="77"/>
      <c r="L144" s="77"/>
      <c r="M144" s="77"/>
      <c r="N144" s="39">
        <f>+F144+$K$17+$L$17+$M$17</f>
        <v>964.03</v>
      </c>
      <c r="O144" s="79"/>
      <c r="P144" s="77"/>
      <c r="Q144" s="79"/>
      <c r="R144" s="81"/>
    </row>
    <row r="145" spans="1:18" x14ac:dyDescent="0.4">
      <c r="A145" s="40" t="s">
        <v>37</v>
      </c>
      <c r="B145" s="82" t="s">
        <v>38</v>
      </c>
      <c r="C145" s="83"/>
      <c r="D145" s="83"/>
      <c r="E145" s="83"/>
      <c r="F145" s="83"/>
      <c r="G145" s="83"/>
      <c r="H145" s="83"/>
      <c r="I145" s="83"/>
      <c r="J145" s="83"/>
      <c r="K145" s="83"/>
      <c r="L145" s="83"/>
      <c r="M145" s="83"/>
      <c r="N145" s="83"/>
      <c r="O145" s="83"/>
      <c r="P145" s="83"/>
      <c r="Q145" s="83"/>
      <c r="R145" s="84"/>
    </row>
    <row r="146" spans="1:18" ht="33.75" x14ac:dyDescent="0.5">
      <c r="A146" s="48"/>
    </row>
    <row r="147" spans="1:18" x14ac:dyDescent="0.4">
      <c r="A147" s="87" t="s">
        <v>53</v>
      </c>
      <c r="B147" s="87"/>
      <c r="C147" s="87"/>
      <c r="D147" s="87"/>
      <c r="E147" s="87"/>
      <c r="F147" s="87"/>
      <c r="G147" s="87"/>
      <c r="H147" s="87"/>
      <c r="I147" s="87"/>
      <c r="J147" s="87"/>
      <c r="K147" s="87"/>
      <c r="L147" s="87"/>
      <c r="M147" s="87"/>
      <c r="N147" s="87"/>
      <c r="O147" s="87"/>
      <c r="P147" s="87"/>
      <c r="Q147" s="87"/>
      <c r="R147" s="87"/>
    </row>
    <row r="148" spans="1:18" x14ac:dyDescent="0.4">
      <c r="A148" s="88" t="s">
        <v>261</v>
      </c>
      <c r="B148" s="6"/>
      <c r="C148" s="6"/>
      <c r="D148" s="6"/>
      <c r="E148" s="90" t="s">
        <v>41</v>
      </c>
      <c r="F148" s="7"/>
      <c r="G148" s="7"/>
      <c r="H148" s="7"/>
      <c r="I148" s="7"/>
      <c r="J148" s="7"/>
      <c r="K148" s="7"/>
      <c r="L148" s="7"/>
      <c r="M148" s="7"/>
      <c r="N148" s="90" t="s">
        <v>39</v>
      </c>
      <c r="O148" s="7"/>
      <c r="P148" s="7"/>
      <c r="Q148" s="7"/>
      <c r="R148" s="90" t="s">
        <v>44</v>
      </c>
    </row>
    <row r="149" spans="1:18" x14ac:dyDescent="0.4">
      <c r="A149" s="88"/>
      <c r="B149" s="6"/>
      <c r="C149" s="6"/>
      <c r="D149" s="6"/>
      <c r="E149" s="90"/>
      <c r="F149" s="7"/>
      <c r="G149" s="7"/>
      <c r="H149" s="7"/>
      <c r="I149" s="7"/>
      <c r="J149" s="7"/>
      <c r="K149" s="7"/>
      <c r="L149" s="7"/>
      <c r="M149" s="7"/>
      <c r="N149" s="90"/>
      <c r="O149" s="7"/>
      <c r="P149" s="7"/>
      <c r="Q149" s="7"/>
      <c r="R149" s="90"/>
    </row>
    <row r="150" spans="1:18" x14ac:dyDescent="0.4">
      <c r="A150" s="89"/>
      <c r="B150" s="8" t="s">
        <v>273</v>
      </c>
      <c r="C150" s="9" t="s">
        <v>3</v>
      </c>
      <c r="D150" s="9" t="s">
        <v>4</v>
      </c>
      <c r="E150" s="91"/>
      <c r="F150" s="10" t="s">
        <v>5</v>
      </c>
      <c r="G150" s="11" t="s">
        <v>6</v>
      </c>
      <c r="H150" s="11" t="s">
        <v>7</v>
      </c>
      <c r="I150" s="11" t="s">
        <v>8</v>
      </c>
      <c r="J150" s="11" t="s">
        <v>9</v>
      </c>
      <c r="K150" s="12" t="s">
        <v>10</v>
      </c>
      <c r="L150" s="13" t="s">
        <v>11</v>
      </c>
      <c r="M150" s="12" t="s">
        <v>12</v>
      </c>
      <c r="N150" s="91"/>
      <c r="O150" s="10" t="s">
        <v>13</v>
      </c>
      <c r="P150" s="14" t="s">
        <v>14</v>
      </c>
      <c r="Q150" s="14" t="s">
        <v>15</v>
      </c>
      <c r="R150" s="91"/>
    </row>
    <row r="151" spans="1:18" x14ac:dyDescent="0.4">
      <c r="A151" s="15" t="s">
        <v>40</v>
      </c>
      <c r="B151" s="16"/>
      <c r="C151" s="17"/>
      <c r="D151" s="17"/>
      <c r="E151" s="18"/>
      <c r="F151" s="17"/>
      <c r="G151" s="16"/>
      <c r="H151" s="17"/>
      <c r="I151" s="17"/>
      <c r="J151" s="17"/>
      <c r="K151" s="17"/>
      <c r="L151" s="17"/>
      <c r="M151" s="17"/>
      <c r="N151" s="19"/>
      <c r="O151" s="16"/>
      <c r="P151" s="17"/>
      <c r="Q151" s="20"/>
      <c r="R151" s="20"/>
    </row>
    <row r="152" spans="1:18" x14ac:dyDescent="0.4">
      <c r="A152" s="21" t="s">
        <v>28</v>
      </c>
      <c r="B152" s="85">
        <f>0.39247858660298*($F$3/38.52)</f>
        <v>0.39247858660298002</v>
      </c>
      <c r="C152" s="85">
        <f>0.03381551388*($F$3/38.52)</f>
        <v>3.3815513880000002E-2</v>
      </c>
      <c r="D152" s="85">
        <v>7.9459999999999999E-3</v>
      </c>
      <c r="E152" s="92">
        <f>B152+C152+D152</f>
        <v>0.43424010048298001</v>
      </c>
      <c r="F152" s="78" t="s">
        <v>45</v>
      </c>
      <c r="G152" s="22">
        <v>0</v>
      </c>
      <c r="H152" s="85">
        <f>0.07436070288*($F$3/38.52)</f>
        <v>7.4360702880000004E-2</v>
      </c>
      <c r="I152" s="85">
        <v>1.186E-3</v>
      </c>
      <c r="J152" s="85">
        <v>3.4837E-2</v>
      </c>
      <c r="K152" s="78" t="s">
        <v>45</v>
      </c>
      <c r="L152" s="78" t="s">
        <v>45</v>
      </c>
      <c r="M152" s="78" t="s">
        <v>45</v>
      </c>
      <c r="N152" s="23">
        <f t="shared" ref="N152:N157" si="23">+G152+$H$10+$I$10+$J$10</f>
        <v>0.12655644044</v>
      </c>
      <c r="O152" s="85">
        <v>2.9416999999999999E-2</v>
      </c>
      <c r="P152" s="24">
        <v>0</v>
      </c>
      <c r="Q152" s="85">
        <v>7.2919999999999999E-3</v>
      </c>
      <c r="R152" s="25">
        <f t="shared" ref="R152:R154" si="24">+$O$10+P152+$Q$10</f>
        <v>3.6708999999999999E-2</v>
      </c>
    </row>
    <row r="153" spans="1:18" x14ac:dyDescent="0.4">
      <c r="A153" s="21" t="s">
        <v>29</v>
      </c>
      <c r="B153" s="85"/>
      <c r="C153" s="85"/>
      <c r="D153" s="85"/>
      <c r="E153" s="92"/>
      <c r="F153" s="85"/>
      <c r="G153" s="22">
        <v>7.2051999999999991E-2</v>
      </c>
      <c r="H153" s="85"/>
      <c r="I153" s="85"/>
      <c r="J153" s="85"/>
      <c r="K153" s="78"/>
      <c r="L153" s="78"/>
      <c r="M153" s="78"/>
      <c r="N153" s="23">
        <f t="shared" si="23"/>
        <v>0.19860844044000001</v>
      </c>
      <c r="O153" s="85"/>
      <c r="P153" s="24">
        <v>4.9599999999999998E-2</v>
      </c>
      <c r="Q153" s="85"/>
      <c r="R153" s="25">
        <f t="shared" si="24"/>
        <v>8.6308999999999997E-2</v>
      </c>
    </row>
    <row r="154" spans="1:18" x14ac:dyDescent="0.4">
      <c r="A154" s="21" t="s">
        <v>30</v>
      </c>
      <c r="B154" s="85"/>
      <c r="C154" s="85"/>
      <c r="D154" s="85"/>
      <c r="E154" s="92"/>
      <c r="F154" s="85"/>
      <c r="G154" s="22">
        <v>6.5948000000000007E-2</v>
      </c>
      <c r="H154" s="85"/>
      <c r="I154" s="85"/>
      <c r="J154" s="85"/>
      <c r="K154" s="78"/>
      <c r="L154" s="78"/>
      <c r="M154" s="78"/>
      <c r="N154" s="23">
        <f t="shared" si="23"/>
        <v>0.19250444044000001</v>
      </c>
      <c r="O154" s="85"/>
      <c r="P154" s="24">
        <v>2.93E-2</v>
      </c>
      <c r="Q154" s="85"/>
      <c r="R154" s="25">
        <f t="shared" si="24"/>
        <v>6.6008999999999998E-2</v>
      </c>
    </row>
    <row r="155" spans="1:18" x14ac:dyDescent="0.4">
      <c r="A155" s="21" t="s">
        <v>31</v>
      </c>
      <c r="B155" s="85"/>
      <c r="C155" s="85"/>
      <c r="D155" s="85"/>
      <c r="E155" s="92"/>
      <c r="F155" s="85"/>
      <c r="G155" s="22">
        <v>6.6224999999999992E-2</v>
      </c>
      <c r="H155" s="85"/>
      <c r="I155" s="85"/>
      <c r="J155" s="85"/>
      <c r="K155" s="78"/>
      <c r="L155" s="78"/>
      <c r="M155" s="78"/>
      <c r="N155" s="23">
        <f t="shared" si="23"/>
        <v>0.19278144043999998</v>
      </c>
      <c r="O155" s="85"/>
      <c r="P155" s="24">
        <v>2.3699999999999999E-2</v>
      </c>
      <c r="Q155" s="85"/>
      <c r="R155" s="25">
        <f>+$O$10+P155+$Q$10</f>
        <v>6.0408999999999997E-2</v>
      </c>
    </row>
    <row r="156" spans="1:18" x14ac:dyDescent="0.4">
      <c r="A156" s="21" t="s">
        <v>32</v>
      </c>
      <c r="B156" s="85"/>
      <c r="C156" s="85"/>
      <c r="D156" s="85"/>
      <c r="E156" s="92"/>
      <c r="F156" s="85"/>
      <c r="G156" s="22">
        <v>4.9484E-2</v>
      </c>
      <c r="H156" s="85"/>
      <c r="I156" s="85"/>
      <c r="J156" s="85"/>
      <c r="K156" s="78"/>
      <c r="L156" s="78"/>
      <c r="M156" s="78"/>
      <c r="N156" s="23">
        <f t="shared" si="23"/>
        <v>0.17604044044</v>
      </c>
      <c r="O156" s="85"/>
      <c r="P156" s="24">
        <v>1.7000000000000001E-2</v>
      </c>
      <c r="Q156" s="85"/>
      <c r="R156" s="25">
        <f t="shared" ref="R156:R157" si="25">+$O$10+P156+$Q$10</f>
        <v>5.3709E-2</v>
      </c>
    </row>
    <row r="157" spans="1:18" x14ac:dyDescent="0.4">
      <c r="A157" s="21" t="s">
        <v>33</v>
      </c>
      <c r="B157" s="86"/>
      <c r="C157" s="86"/>
      <c r="D157" s="86"/>
      <c r="E157" s="93"/>
      <c r="F157" s="86"/>
      <c r="G157" s="22">
        <v>2.5066000000000001E-2</v>
      </c>
      <c r="H157" s="86"/>
      <c r="I157" s="86"/>
      <c r="J157" s="86"/>
      <c r="K157" s="79"/>
      <c r="L157" s="79"/>
      <c r="M157" s="79"/>
      <c r="N157" s="23">
        <f t="shared" si="23"/>
        <v>0.15162244044000001</v>
      </c>
      <c r="O157" s="86"/>
      <c r="P157" s="26">
        <v>7.1000000000000004E-3</v>
      </c>
      <c r="Q157" s="86"/>
      <c r="R157" s="25">
        <f t="shared" si="25"/>
        <v>4.3809000000000001E-2</v>
      </c>
    </row>
    <row r="158" spans="1:18" x14ac:dyDescent="0.4">
      <c r="A158" s="27" t="s">
        <v>36</v>
      </c>
      <c r="B158" s="28"/>
      <c r="C158" s="29"/>
      <c r="D158" s="28"/>
      <c r="E158" s="30"/>
      <c r="F158" s="31"/>
      <c r="G158" s="28"/>
      <c r="H158" s="32"/>
      <c r="I158" s="28"/>
      <c r="J158" s="28"/>
      <c r="K158" s="28"/>
      <c r="L158" s="28"/>
      <c r="M158" s="28"/>
      <c r="N158" s="30"/>
      <c r="O158" s="28"/>
      <c r="P158" s="32"/>
      <c r="Q158" s="33"/>
      <c r="R158" s="33"/>
    </row>
    <row r="159" spans="1:18" x14ac:dyDescent="0.4">
      <c r="A159" s="34" t="s">
        <v>51</v>
      </c>
      <c r="B159" s="78" t="s">
        <v>45</v>
      </c>
      <c r="C159" s="78" t="s">
        <v>45</v>
      </c>
      <c r="D159" s="76">
        <v>57.43</v>
      </c>
      <c r="E159" s="80">
        <f>SUM(B159:D161)</f>
        <v>57.43</v>
      </c>
      <c r="F159" s="35">
        <v>67.289999999999992</v>
      </c>
      <c r="G159" s="78" t="s">
        <v>45</v>
      </c>
      <c r="H159" s="78" t="s">
        <v>45</v>
      </c>
      <c r="I159" s="78" t="s">
        <v>45</v>
      </c>
      <c r="J159" s="78" t="s">
        <v>45</v>
      </c>
      <c r="K159" s="76">
        <v>-0.33</v>
      </c>
      <c r="L159" s="76">
        <v>0</v>
      </c>
      <c r="M159" s="76">
        <v>0</v>
      </c>
      <c r="N159" s="36">
        <f>+F159+$K$17+$L$17+$M$17</f>
        <v>66.929999999999993</v>
      </c>
      <c r="O159" s="78" t="s">
        <v>45</v>
      </c>
      <c r="P159" s="76">
        <v>-21.63</v>
      </c>
      <c r="Q159" s="78" t="s">
        <v>45</v>
      </c>
      <c r="R159" s="80">
        <f>SUM(O159:Q161)</f>
        <v>-21.63</v>
      </c>
    </row>
    <row r="160" spans="1:18" x14ac:dyDescent="0.4">
      <c r="A160" s="34" t="s">
        <v>34</v>
      </c>
      <c r="B160" s="85"/>
      <c r="C160" s="85"/>
      <c r="D160" s="76"/>
      <c r="E160" s="80"/>
      <c r="F160" s="35">
        <v>469.33000000000004</v>
      </c>
      <c r="G160" s="85"/>
      <c r="H160" s="85"/>
      <c r="I160" s="85"/>
      <c r="J160" s="85"/>
      <c r="K160" s="76"/>
      <c r="L160" s="76"/>
      <c r="M160" s="76"/>
      <c r="N160" s="36">
        <f>+F160+$K$17+$L$17+$M$17</f>
        <v>468.97</v>
      </c>
      <c r="O160" s="78"/>
      <c r="P160" s="76"/>
      <c r="Q160" s="78"/>
      <c r="R160" s="80"/>
    </row>
    <row r="161" spans="1:18" x14ac:dyDescent="0.4">
      <c r="A161" s="37" t="s">
        <v>35</v>
      </c>
      <c r="B161" s="86"/>
      <c r="C161" s="86"/>
      <c r="D161" s="77"/>
      <c r="E161" s="81"/>
      <c r="F161" s="38">
        <v>964.39</v>
      </c>
      <c r="G161" s="86"/>
      <c r="H161" s="86"/>
      <c r="I161" s="86"/>
      <c r="J161" s="86"/>
      <c r="K161" s="77"/>
      <c r="L161" s="77"/>
      <c r="M161" s="77"/>
      <c r="N161" s="39">
        <f>+F161+$K$17+$L$17+$M$17</f>
        <v>964.03</v>
      </c>
      <c r="O161" s="79"/>
      <c r="P161" s="77"/>
      <c r="Q161" s="79"/>
      <c r="R161" s="81"/>
    </row>
    <row r="162" spans="1:18" x14ac:dyDescent="0.4">
      <c r="A162" s="40" t="s">
        <v>37</v>
      </c>
      <c r="B162" s="82" t="s">
        <v>38</v>
      </c>
      <c r="C162" s="83"/>
      <c r="D162" s="83"/>
      <c r="E162" s="83"/>
      <c r="F162" s="83"/>
      <c r="G162" s="83"/>
      <c r="H162" s="83"/>
      <c r="I162" s="83"/>
      <c r="J162" s="83"/>
      <c r="K162" s="83"/>
      <c r="L162" s="83"/>
      <c r="M162" s="83"/>
      <c r="N162" s="83"/>
      <c r="O162" s="83"/>
      <c r="P162" s="83"/>
      <c r="Q162" s="83"/>
      <c r="R162" s="84"/>
    </row>
    <row r="163" spans="1:18" ht="33.75" x14ac:dyDescent="0.5">
      <c r="A163" s="48"/>
    </row>
    <row r="164" spans="1:18" x14ac:dyDescent="0.4">
      <c r="A164" s="87" t="s">
        <v>53</v>
      </c>
      <c r="B164" s="87"/>
      <c r="C164" s="87"/>
      <c r="D164" s="87"/>
      <c r="E164" s="87"/>
      <c r="F164" s="87"/>
      <c r="G164" s="87"/>
      <c r="H164" s="87"/>
      <c r="I164" s="87"/>
      <c r="J164" s="87"/>
      <c r="K164" s="87"/>
      <c r="L164" s="87"/>
      <c r="M164" s="87"/>
      <c r="N164" s="87"/>
      <c r="O164" s="87"/>
      <c r="P164" s="87"/>
      <c r="Q164" s="87"/>
      <c r="R164" s="87"/>
    </row>
    <row r="165" spans="1:18" x14ac:dyDescent="0.4">
      <c r="A165" s="88" t="s">
        <v>254</v>
      </c>
      <c r="B165" s="6"/>
      <c r="C165" s="6"/>
      <c r="D165" s="6"/>
      <c r="E165" s="90" t="s">
        <v>41</v>
      </c>
      <c r="F165" s="7"/>
      <c r="G165" s="7"/>
      <c r="H165" s="7"/>
      <c r="I165" s="7"/>
      <c r="J165" s="7"/>
      <c r="K165" s="7"/>
      <c r="L165" s="7"/>
      <c r="M165" s="7"/>
      <c r="N165" s="90" t="s">
        <v>39</v>
      </c>
      <c r="O165" s="7"/>
      <c r="P165" s="7"/>
      <c r="Q165" s="7"/>
      <c r="R165" s="90" t="s">
        <v>44</v>
      </c>
    </row>
    <row r="166" spans="1:18" x14ac:dyDescent="0.4">
      <c r="A166" s="88"/>
      <c r="B166" s="6"/>
      <c r="C166" s="6"/>
      <c r="D166" s="6"/>
      <c r="E166" s="90"/>
      <c r="F166" s="7"/>
      <c r="G166" s="7"/>
      <c r="H166" s="7"/>
      <c r="I166" s="7"/>
      <c r="J166" s="7"/>
      <c r="K166" s="7"/>
      <c r="L166" s="7"/>
      <c r="M166" s="7"/>
      <c r="N166" s="90"/>
      <c r="O166" s="7"/>
      <c r="P166" s="7"/>
      <c r="Q166" s="7"/>
      <c r="R166" s="90"/>
    </row>
    <row r="167" spans="1:18" x14ac:dyDescent="0.4">
      <c r="A167" s="89"/>
      <c r="B167" s="8" t="s">
        <v>273</v>
      </c>
      <c r="C167" s="9" t="s">
        <v>3</v>
      </c>
      <c r="D167" s="9" t="s">
        <v>4</v>
      </c>
      <c r="E167" s="91"/>
      <c r="F167" s="10" t="s">
        <v>5</v>
      </c>
      <c r="G167" s="11" t="s">
        <v>6</v>
      </c>
      <c r="H167" s="11" t="s">
        <v>7</v>
      </c>
      <c r="I167" s="11" t="s">
        <v>8</v>
      </c>
      <c r="J167" s="11" t="s">
        <v>9</v>
      </c>
      <c r="K167" s="12" t="s">
        <v>10</v>
      </c>
      <c r="L167" s="13" t="s">
        <v>11</v>
      </c>
      <c r="M167" s="12" t="s">
        <v>12</v>
      </c>
      <c r="N167" s="91"/>
      <c r="O167" s="10" t="s">
        <v>13</v>
      </c>
      <c r="P167" s="14" t="s">
        <v>14</v>
      </c>
      <c r="Q167" s="14" t="s">
        <v>15</v>
      </c>
      <c r="R167" s="91"/>
    </row>
    <row r="168" spans="1:18" x14ac:dyDescent="0.4">
      <c r="A168" s="15" t="s">
        <v>40</v>
      </c>
      <c r="B168" s="16"/>
      <c r="C168" s="17"/>
      <c r="D168" s="17"/>
      <c r="E168" s="18"/>
      <c r="F168" s="17"/>
      <c r="G168" s="16"/>
      <c r="H168" s="17"/>
      <c r="I168" s="17"/>
      <c r="J168" s="17"/>
      <c r="K168" s="17"/>
      <c r="L168" s="17"/>
      <c r="M168" s="17"/>
      <c r="N168" s="19"/>
      <c r="O168" s="16"/>
      <c r="P168" s="17"/>
      <c r="Q168" s="20"/>
      <c r="R168" s="20"/>
    </row>
    <row r="169" spans="1:18" x14ac:dyDescent="0.4">
      <c r="A169" s="21" t="s">
        <v>28</v>
      </c>
      <c r="B169" s="85">
        <f>0.418838126360575*($F$3/38.52)</f>
        <v>0.41883812636057499</v>
      </c>
      <c r="C169" s="85">
        <f>0.03381551388*($F$3/38.52)</f>
        <v>3.3815513880000002E-2</v>
      </c>
      <c r="D169" s="85">
        <v>7.9459999999999999E-3</v>
      </c>
      <c r="E169" s="92">
        <f>B169+C169+D169</f>
        <v>0.46059964024057498</v>
      </c>
      <c r="F169" s="78" t="s">
        <v>45</v>
      </c>
      <c r="G169" s="22">
        <v>0</v>
      </c>
      <c r="H169" s="85">
        <f>0.07436070288*($F$3/38.52)</f>
        <v>7.4360702880000004E-2</v>
      </c>
      <c r="I169" s="85">
        <v>1.186E-3</v>
      </c>
      <c r="J169" s="85">
        <v>3.4837E-2</v>
      </c>
      <c r="K169" s="78" t="s">
        <v>45</v>
      </c>
      <c r="L169" s="78" t="s">
        <v>45</v>
      </c>
      <c r="M169" s="78" t="s">
        <v>45</v>
      </c>
      <c r="N169" s="23">
        <f t="shared" ref="N169:N174" si="26">+G169+$H$10+$I$10+$J$10</f>
        <v>0.12655644044</v>
      </c>
      <c r="O169" s="85">
        <v>1.2695E-2</v>
      </c>
      <c r="P169" s="24">
        <v>0</v>
      </c>
      <c r="Q169" s="85">
        <v>7.2919999999999999E-3</v>
      </c>
      <c r="R169" s="25">
        <f t="shared" ref="R169:R171" si="27">+$O$10+P169+$Q$10</f>
        <v>3.6708999999999999E-2</v>
      </c>
    </row>
    <row r="170" spans="1:18" x14ac:dyDescent="0.4">
      <c r="A170" s="21" t="s">
        <v>29</v>
      </c>
      <c r="B170" s="85"/>
      <c r="C170" s="85"/>
      <c r="D170" s="85"/>
      <c r="E170" s="92"/>
      <c r="F170" s="85"/>
      <c r="G170" s="22">
        <v>7.2051999999999991E-2</v>
      </c>
      <c r="H170" s="85"/>
      <c r="I170" s="85"/>
      <c r="J170" s="85"/>
      <c r="K170" s="78"/>
      <c r="L170" s="78"/>
      <c r="M170" s="78"/>
      <c r="N170" s="23">
        <f t="shared" si="26"/>
        <v>0.19860844044000001</v>
      </c>
      <c r="O170" s="85"/>
      <c r="P170" s="24">
        <v>4.9599999999999998E-2</v>
      </c>
      <c r="Q170" s="85"/>
      <c r="R170" s="25">
        <f t="shared" si="27"/>
        <v>8.6308999999999997E-2</v>
      </c>
    </row>
    <row r="171" spans="1:18" x14ac:dyDescent="0.4">
      <c r="A171" s="21" t="s">
        <v>30</v>
      </c>
      <c r="B171" s="85"/>
      <c r="C171" s="85"/>
      <c r="D171" s="85"/>
      <c r="E171" s="92"/>
      <c r="F171" s="85"/>
      <c r="G171" s="22">
        <v>6.5948000000000007E-2</v>
      </c>
      <c r="H171" s="85"/>
      <c r="I171" s="85"/>
      <c r="J171" s="85"/>
      <c r="K171" s="78"/>
      <c r="L171" s="78"/>
      <c r="M171" s="78"/>
      <c r="N171" s="23">
        <f t="shared" si="26"/>
        <v>0.19250444044000001</v>
      </c>
      <c r="O171" s="85"/>
      <c r="P171" s="24">
        <v>2.93E-2</v>
      </c>
      <c r="Q171" s="85"/>
      <c r="R171" s="25">
        <f t="shared" si="27"/>
        <v>6.6008999999999998E-2</v>
      </c>
    </row>
    <row r="172" spans="1:18" x14ac:dyDescent="0.4">
      <c r="A172" s="21" t="s">
        <v>31</v>
      </c>
      <c r="B172" s="85"/>
      <c r="C172" s="85"/>
      <c r="D172" s="85"/>
      <c r="E172" s="92"/>
      <c r="F172" s="85"/>
      <c r="G172" s="22">
        <v>6.6224999999999992E-2</v>
      </c>
      <c r="H172" s="85"/>
      <c r="I172" s="85"/>
      <c r="J172" s="85"/>
      <c r="K172" s="78"/>
      <c r="L172" s="78"/>
      <c r="M172" s="78"/>
      <c r="N172" s="23">
        <f t="shared" si="26"/>
        <v>0.19278144043999998</v>
      </c>
      <c r="O172" s="85"/>
      <c r="P172" s="24">
        <v>2.3699999999999999E-2</v>
      </c>
      <c r="Q172" s="85"/>
      <c r="R172" s="25">
        <f>+$O$10+P172+$Q$10</f>
        <v>6.0408999999999997E-2</v>
      </c>
    </row>
    <row r="173" spans="1:18" x14ac:dyDescent="0.4">
      <c r="A173" s="21" t="s">
        <v>32</v>
      </c>
      <c r="B173" s="85"/>
      <c r="C173" s="85"/>
      <c r="D173" s="85"/>
      <c r="E173" s="92"/>
      <c r="F173" s="85"/>
      <c r="G173" s="22">
        <v>4.9484E-2</v>
      </c>
      <c r="H173" s="85"/>
      <c r="I173" s="85"/>
      <c r="J173" s="85"/>
      <c r="K173" s="78"/>
      <c r="L173" s="78"/>
      <c r="M173" s="78"/>
      <c r="N173" s="23">
        <f t="shared" si="26"/>
        <v>0.17604044044</v>
      </c>
      <c r="O173" s="85"/>
      <c r="P173" s="24">
        <v>1.7000000000000001E-2</v>
      </c>
      <c r="Q173" s="85"/>
      <c r="R173" s="25">
        <f t="shared" ref="R173:R174" si="28">+$O$10+P173+$Q$10</f>
        <v>5.3709E-2</v>
      </c>
    </row>
    <row r="174" spans="1:18" x14ac:dyDescent="0.4">
      <c r="A174" s="21" t="s">
        <v>33</v>
      </c>
      <c r="B174" s="86"/>
      <c r="C174" s="86"/>
      <c r="D174" s="86"/>
      <c r="E174" s="93"/>
      <c r="F174" s="86"/>
      <c r="G174" s="22">
        <v>2.5066000000000001E-2</v>
      </c>
      <c r="H174" s="86"/>
      <c r="I174" s="86"/>
      <c r="J174" s="86"/>
      <c r="K174" s="79"/>
      <c r="L174" s="79"/>
      <c r="M174" s="79"/>
      <c r="N174" s="23">
        <f t="shared" si="26"/>
        <v>0.15162244044000001</v>
      </c>
      <c r="O174" s="86"/>
      <c r="P174" s="26">
        <v>7.1000000000000004E-3</v>
      </c>
      <c r="Q174" s="86"/>
      <c r="R174" s="25">
        <f t="shared" si="28"/>
        <v>4.3809000000000001E-2</v>
      </c>
    </row>
    <row r="175" spans="1:18" x14ac:dyDescent="0.4">
      <c r="A175" s="27" t="s">
        <v>36</v>
      </c>
      <c r="B175" s="28"/>
      <c r="C175" s="29"/>
      <c r="D175" s="28"/>
      <c r="E175" s="30"/>
      <c r="F175" s="31"/>
      <c r="G175" s="28"/>
      <c r="H175" s="32"/>
      <c r="I175" s="28"/>
      <c r="J175" s="28"/>
      <c r="K175" s="28"/>
      <c r="L175" s="28"/>
      <c r="M175" s="28"/>
      <c r="N175" s="30"/>
      <c r="O175" s="28"/>
      <c r="P175" s="32"/>
      <c r="Q175" s="33"/>
      <c r="R175" s="33"/>
    </row>
    <row r="176" spans="1:18" x14ac:dyDescent="0.4">
      <c r="A176" s="34" t="s">
        <v>51</v>
      </c>
      <c r="B176" s="78" t="s">
        <v>45</v>
      </c>
      <c r="C176" s="78" t="s">
        <v>45</v>
      </c>
      <c r="D176" s="76">
        <v>57.43</v>
      </c>
      <c r="E176" s="80">
        <f>SUM(B176:D178)</f>
        <v>57.43</v>
      </c>
      <c r="F176" s="35">
        <v>67.289999999999992</v>
      </c>
      <c r="G176" s="78" t="s">
        <v>45</v>
      </c>
      <c r="H176" s="78" t="s">
        <v>45</v>
      </c>
      <c r="I176" s="78" t="s">
        <v>45</v>
      </c>
      <c r="J176" s="78" t="s">
        <v>45</v>
      </c>
      <c r="K176" s="76">
        <v>-0.33</v>
      </c>
      <c r="L176" s="76">
        <v>0</v>
      </c>
      <c r="M176" s="76">
        <v>0</v>
      </c>
      <c r="N176" s="36">
        <f>+F176+$K$17+$L$17+$M$17</f>
        <v>66.929999999999993</v>
      </c>
      <c r="O176" s="78" t="s">
        <v>45</v>
      </c>
      <c r="P176" s="76">
        <v>-21.63</v>
      </c>
      <c r="Q176" s="78" t="s">
        <v>45</v>
      </c>
      <c r="R176" s="80">
        <f>SUM(O176:Q178)</f>
        <v>-21.63</v>
      </c>
    </row>
    <row r="177" spans="1:18" x14ac:dyDescent="0.4">
      <c r="A177" s="34" t="s">
        <v>34</v>
      </c>
      <c r="B177" s="85"/>
      <c r="C177" s="85"/>
      <c r="D177" s="76"/>
      <c r="E177" s="80"/>
      <c r="F177" s="35">
        <v>469.33000000000004</v>
      </c>
      <c r="G177" s="85"/>
      <c r="H177" s="85"/>
      <c r="I177" s="85"/>
      <c r="J177" s="85"/>
      <c r="K177" s="76"/>
      <c r="L177" s="76"/>
      <c r="M177" s="76"/>
      <c r="N177" s="36">
        <f>+F177+$K$17+$L$17+$M$17</f>
        <v>468.97</v>
      </c>
      <c r="O177" s="78"/>
      <c r="P177" s="76"/>
      <c r="Q177" s="78"/>
      <c r="R177" s="80"/>
    </row>
    <row r="178" spans="1:18" x14ac:dyDescent="0.4">
      <c r="A178" s="37" t="s">
        <v>35</v>
      </c>
      <c r="B178" s="86"/>
      <c r="C178" s="86"/>
      <c r="D178" s="77"/>
      <c r="E178" s="81"/>
      <c r="F178" s="38">
        <v>964.39</v>
      </c>
      <c r="G178" s="86"/>
      <c r="H178" s="86"/>
      <c r="I178" s="86"/>
      <c r="J178" s="86"/>
      <c r="K178" s="77"/>
      <c r="L178" s="77"/>
      <c r="M178" s="77"/>
      <c r="N178" s="39">
        <f>+F178+$K$17+$L$17+$M$17</f>
        <v>964.03</v>
      </c>
      <c r="O178" s="79"/>
      <c r="P178" s="77"/>
      <c r="Q178" s="79"/>
      <c r="R178" s="81"/>
    </row>
    <row r="179" spans="1:18" x14ac:dyDescent="0.4">
      <c r="A179" s="40" t="s">
        <v>37</v>
      </c>
      <c r="B179" s="82" t="s">
        <v>38</v>
      </c>
      <c r="C179" s="83"/>
      <c r="D179" s="83"/>
      <c r="E179" s="83"/>
      <c r="F179" s="83"/>
      <c r="G179" s="83"/>
      <c r="H179" s="83"/>
      <c r="I179" s="83"/>
      <c r="J179" s="83"/>
      <c r="K179" s="83"/>
      <c r="L179" s="83"/>
      <c r="M179" s="83"/>
      <c r="N179" s="83"/>
      <c r="O179" s="83"/>
      <c r="P179" s="83"/>
      <c r="Q179" s="83"/>
      <c r="R179" s="84"/>
    </row>
    <row r="180" spans="1:18" ht="33.75" x14ac:dyDescent="0.5">
      <c r="A180" s="48"/>
    </row>
    <row r="181" spans="1:18" x14ac:dyDescent="0.4">
      <c r="A181" s="87" t="s">
        <v>53</v>
      </c>
      <c r="B181" s="87"/>
      <c r="C181" s="87"/>
      <c r="D181" s="87"/>
      <c r="E181" s="87"/>
      <c r="F181" s="87"/>
      <c r="G181" s="87"/>
      <c r="H181" s="87"/>
      <c r="I181" s="87"/>
      <c r="J181" s="87"/>
      <c r="K181" s="87"/>
      <c r="L181" s="87"/>
      <c r="M181" s="87"/>
      <c r="N181" s="87"/>
      <c r="O181" s="87"/>
      <c r="P181" s="87"/>
      <c r="Q181" s="87"/>
      <c r="R181" s="87"/>
    </row>
    <row r="182" spans="1:18" x14ac:dyDescent="0.4">
      <c r="A182" s="88" t="s">
        <v>255</v>
      </c>
      <c r="B182" s="6"/>
      <c r="C182" s="6"/>
      <c r="D182" s="6"/>
      <c r="E182" s="90" t="s">
        <v>41</v>
      </c>
      <c r="F182" s="7"/>
      <c r="G182" s="7"/>
      <c r="H182" s="7"/>
      <c r="I182" s="7"/>
      <c r="J182" s="7"/>
      <c r="K182" s="7"/>
      <c r="L182" s="7"/>
      <c r="M182" s="7"/>
      <c r="N182" s="90" t="s">
        <v>39</v>
      </c>
      <c r="O182" s="7"/>
      <c r="P182" s="7"/>
      <c r="Q182" s="7"/>
      <c r="R182" s="90" t="s">
        <v>44</v>
      </c>
    </row>
    <row r="183" spans="1:18" x14ac:dyDescent="0.4">
      <c r="A183" s="88"/>
      <c r="B183" s="6"/>
      <c r="C183" s="6"/>
      <c r="D183" s="6"/>
      <c r="E183" s="90"/>
      <c r="F183" s="7"/>
      <c r="G183" s="7"/>
      <c r="H183" s="7"/>
      <c r="I183" s="7"/>
      <c r="J183" s="7"/>
      <c r="K183" s="7"/>
      <c r="L183" s="7"/>
      <c r="M183" s="7"/>
      <c r="N183" s="90"/>
      <c r="O183" s="7"/>
      <c r="P183" s="7"/>
      <c r="Q183" s="7"/>
      <c r="R183" s="90"/>
    </row>
    <row r="184" spans="1:18" x14ac:dyDescent="0.4">
      <c r="A184" s="89"/>
      <c r="B184" s="8" t="s">
        <v>273</v>
      </c>
      <c r="C184" s="9" t="s">
        <v>3</v>
      </c>
      <c r="D184" s="9" t="s">
        <v>4</v>
      </c>
      <c r="E184" s="91"/>
      <c r="F184" s="10" t="s">
        <v>5</v>
      </c>
      <c r="G184" s="11" t="s">
        <v>6</v>
      </c>
      <c r="H184" s="11" t="s">
        <v>7</v>
      </c>
      <c r="I184" s="11" t="s">
        <v>8</v>
      </c>
      <c r="J184" s="11" t="s">
        <v>9</v>
      </c>
      <c r="K184" s="12" t="s">
        <v>10</v>
      </c>
      <c r="L184" s="13" t="s">
        <v>11</v>
      </c>
      <c r="M184" s="12" t="s">
        <v>12</v>
      </c>
      <c r="N184" s="91"/>
      <c r="O184" s="10" t="s">
        <v>13</v>
      </c>
      <c r="P184" s="14" t="s">
        <v>14</v>
      </c>
      <c r="Q184" s="14" t="s">
        <v>15</v>
      </c>
      <c r="R184" s="91"/>
    </row>
    <row r="185" spans="1:18" x14ac:dyDescent="0.4">
      <c r="A185" s="15" t="s">
        <v>40</v>
      </c>
      <c r="B185" s="16"/>
      <c r="C185" s="17"/>
      <c r="D185" s="17"/>
      <c r="E185" s="18"/>
      <c r="F185" s="17"/>
      <c r="G185" s="16"/>
      <c r="H185" s="17"/>
      <c r="I185" s="17"/>
      <c r="J185" s="17"/>
      <c r="K185" s="17"/>
      <c r="L185" s="17"/>
      <c r="M185" s="17"/>
      <c r="N185" s="19"/>
      <c r="O185" s="16"/>
      <c r="P185" s="17"/>
      <c r="Q185" s="20"/>
      <c r="R185" s="20"/>
    </row>
    <row r="186" spans="1:18" x14ac:dyDescent="0.4">
      <c r="A186" s="21" t="s">
        <v>28</v>
      </c>
      <c r="B186" s="85">
        <f>0.403010322053971*($F$3/38.52)</f>
        <v>0.40301032205397103</v>
      </c>
      <c r="C186" s="85">
        <f>0.03381551388*($F$3/38.52)</f>
        <v>3.3815513880000002E-2</v>
      </c>
      <c r="D186" s="85">
        <v>7.9459999999999999E-3</v>
      </c>
      <c r="E186" s="92">
        <f>B186+C186+D186</f>
        <v>0.44477183593397102</v>
      </c>
      <c r="F186" s="78" t="s">
        <v>45</v>
      </c>
      <c r="G186" s="22">
        <v>0</v>
      </c>
      <c r="H186" s="85">
        <f>0.07436070288*($F$3/38.52)</f>
        <v>7.4360702880000004E-2</v>
      </c>
      <c r="I186" s="85">
        <v>1.186E-3</v>
      </c>
      <c r="J186" s="85">
        <v>3.4837E-2</v>
      </c>
      <c r="K186" s="78" t="s">
        <v>45</v>
      </c>
      <c r="L186" s="78" t="s">
        <v>45</v>
      </c>
      <c r="M186" s="78" t="s">
        <v>45</v>
      </c>
      <c r="N186" s="23">
        <f t="shared" ref="N186:N191" si="29">+G186+$H$10+$I$10+$J$10</f>
        <v>0.12655644044</v>
      </c>
      <c r="O186" s="85">
        <v>1.2695E-2</v>
      </c>
      <c r="P186" s="24">
        <v>0</v>
      </c>
      <c r="Q186" s="85">
        <v>7.2919999999999999E-3</v>
      </c>
      <c r="R186" s="25">
        <f t="shared" ref="R186:R188" si="30">+$O$10+P186+$Q$10</f>
        <v>3.6708999999999999E-2</v>
      </c>
    </row>
    <row r="187" spans="1:18" x14ac:dyDescent="0.4">
      <c r="A187" s="21" t="s">
        <v>29</v>
      </c>
      <c r="B187" s="85"/>
      <c r="C187" s="85"/>
      <c r="D187" s="85"/>
      <c r="E187" s="92"/>
      <c r="F187" s="85"/>
      <c r="G187" s="22">
        <v>7.2051999999999991E-2</v>
      </c>
      <c r="H187" s="85"/>
      <c r="I187" s="85"/>
      <c r="J187" s="85"/>
      <c r="K187" s="78"/>
      <c r="L187" s="78"/>
      <c r="M187" s="78"/>
      <c r="N187" s="23">
        <f t="shared" si="29"/>
        <v>0.19860844044000001</v>
      </c>
      <c r="O187" s="85"/>
      <c r="P187" s="24">
        <v>4.9599999999999998E-2</v>
      </c>
      <c r="Q187" s="85"/>
      <c r="R187" s="25">
        <f t="shared" si="30"/>
        <v>8.6308999999999997E-2</v>
      </c>
    </row>
    <row r="188" spans="1:18" x14ac:dyDescent="0.4">
      <c r="A188" s="21" t="s">
        <v>30</v>
      </c>
      <c r="B188" s="85"/>
      <c r="C188" s="85"/>
      <c r="D188" s="85"/>
      <c r="E188" s="92"/>
      <c r="F188" s="85"/>
      <c r="G188" s="22">
        <v>6.5948000000000007E-2</v>
      </c>
      <c r="H188" s="85"/>
      <c r="I188" s="85"/>
      <c r="J188" s="85"/>
      <c r="K188" s="78"/>
      <c r="L188" s="78"/>
      <c r="M188" s="78"/>
      <c r="N188" s="23">
        <f t="shared" si="29"/>
        <v>0.19250444044000001</v>
      </c>
      <c r="O188" s="85"/>
      <c r="P188" s="24">
        <v>2.93E-2</v>
      </c>
      <c r="Q188" s="85"/>
      <c r="R188" s="25">
        <f t="shared" si="30"/>
        <v>6.6008999999999998E-2</v>
      </c>
    </row>
    <row r="189" spans="1:18" x14ac:dyDescent="0.4">
      <c r="A189" s="21" t="s">
        <v>31</v>
      </c>
      <c r="B189" s="85"/>
      <c r="C189" s="85"/>
      <c r="D189" s="85"/>
      <c r="E189" s="92"/>
      <c r="F189" s="85"/>
      <c r="G189" s="22">
        <v>6.6224999999999992E-2</v>
      </c>
      <c r="H189" s="85"/>
      <c r="I189" s="85"/>
      <c r="J189" s="85"/>
      <c r="K189" s="78"/>
      <c r="L189" s="78"/>
      <c r="M189" s="78"/>
      <c r="N189" s="23">
        <f t="shared" si="29"/>
        <v>0.19278144043999998</v>
      </c>
      <c r="O189" s="85"/>
      <c r="P189" s="24">
        <v>2.3699999999999999E-2</v>
      </c>
      <c r="Q189" s="85"/>
      <c r="R189" s="25">
        <f>+$O$10+P189+$Q$10</f>
        <v>6.0408999999999997E-2</v>
      </c>
    </row>
    <row r="190" spans="1:18" x14ac:dyDescent="0.4">
      <c r="A190" s="21" t="s">
        <v>32</v>
      </c>
      <c r="B190" s="85"/>
      <c r="C190" s="85"/>
      <c r="D190" s="85"/>
      <c r="E190" s="92"/>
      <c r="F190" s="85"/>
      <c r="G190" s="22">
        <v>4.9484E-2</v>
      </c>
      <c r="H190" s="85"/>
      <c r="I190" s="85"/>
      <c r="J190" s="85"/>
      <c r="K190" s="78"/>
      <c r="L190" s="78"/>
      <c r="M190" s="78"/>
      <c r="N190" s="23">
        <f t="shared" si="29"/>
        <v>0.17604044044</v>
      </c>
      <c r="O190" s="85"/>
      <c r="P190" s="24">
        <v>1.7000000000000001E-2</v>
      </c>
      <c r="Q190" s="85"/>
      <c r="R190" s="25">
        <f t="shared" ref="R190:R191" si="31">+$O$10+P190+$Q$10</f>
        <v>5.3709E-2</v>
      </c>
    </row>
    <row r="191" spans="1:18" x14ac:dyDescent="0.4">
      <c r="A191" s="21" t="s">
        <v>33</v>
      </c>
      <c r="B191" s="86"/>
      <c r="C191" s="86"/>
      <c r="D191" s="86"/>
      <c r="E191" s="93"/>
      <c r="F191" s="86"/>
      <c r="G191" s="22">
        <v>2.5066000000000001E-2</v>
      </c>
      <c r="H191" s="86"/>
      <c r="I191" s="86"/>
      <c r="J191" s="86"/>
      <c r="K191" s="79"/>
      <c r="L191" s="79"/>
      <c r="M191" s="79"/>
      <c r="N191" s="23">
        <f t="shared" si="29"/>
        <v>0.15162244044000001</v>
      </c>
      <c r="O191" s="86"/>
      <c r="P191" s="26">
        <v>7.1000000000000004E-3</v>
      </c>
      <c r="Q191" s="86"/>
      <c r="R191" s="25">
        <f t="shared" si="31"/>
        <v>4.3809000000000001E-2</v>
      </c>
    </row>
    <row r="192" spans="1:18" x14ac:dyDescent="0.4">
      <c r="A192" s="27" t="s">
        <v>36</v>
      </c>
      <c r="B192" s="28"/>
      <c r="C192" s="29"/>
      <c r="D192" s="28"/>
      <c r="E192" s="30"/>
      <c r="F192" s="31"/>
      <c r="G192" s="28"/>
      <c r="H192" s="32"/>
      <c r="I192" s="28"/>
      <c r="J192" s="28"/>
      <c r="K192" s="28"/>
      <c r="L192" s="28"/>
      <c r="M192" s="28"/>
      <c r="N192" s="30"/>
      <c r="O192" s="28"/>
      <c r="P192" s="32"/>
      <c r="Q192" s="33"/>
      <c r="R192" s="33"/>
    </row>
    <row r="193" spans="1:18" x14ac:dyDescent="0.4">
      <c r="A193" s="34" t="s">
        <v>51</v>
      </c>
      <c r="B193" s="78" t="s">
        <v>45</v>
      </c>
      <c r="C193" s="78" t="s">
        <v>45</v>
      </c>
      <c r="D193" s="76">
        <v>57.43</v>
      </c>
      <c r="E193" s="80">
        <f>SUM(B193:D195)</f>
        <v>57.43</v>
      </c>
      <c r="F193" s="35">
        <v>67.289999999999992</v>
      </c>
      <c r="G193" s="78" t="s">
        <v>45</v>
      </c>
      <c r="H193" s="78" t="s">
        <v>45</v>
      </c>
      <c r="I193" s="78" t="s">
        <v>45</v>
      </c>
      <c r="J193" s="78" t="s">
        <v>45</v>
      </c>
      <c r="K193" s="76">
        <v>-0.33</v>
      </c>
      <c r="L193" s="76">
        <v>0</v>
      </c>
      <c r="M193" s="76">
        <v>0</v>
      </c>
      <c r="N193" s="36">
        <f>+F193+$K$17+$L$17+$M$17</f>
        <v>66.929999999999993</v>
      </c>
      <c r="O193" s="78" t="s">
        <v>45</v>
      </c>
      <c r="P193" s="76">
        <v>-21.63</v>
      </c>
      <c r="Q193" s="78" t="s">
        <v>45</v>
      </c>
      <c r="R193" s="80">
        <f>SUM(O193:Q195)</f>
        <v>-21.63</v>
      </c>
    </row>
    <row r="194" spans="1:18" x14ac:dyDescent="0.4">
      <c r="A194" s="34" t="s">
        <v>34</v>
      </c>
      <c r="B194" s="85"/>
      <c r="C194" s="85"/>
      <c r="D194" s="76"/>
      <c r="E194" s="80"/>
      <c r="F194" s="35">
        <v>469.33000000000004</v>
      </c>
      <c r="G194" s="85"/>
      <c r="H194" s="85"/>
      <c r="I194" s="85"/>
      <c r="J194" s="85"/>
      <c r="K194" s="76"/>
      <c r="L194" s="76"/>
      <c r="M194" s="76"/>
      <c r="N194" s="36">
        <f>+F194+$K$17+$L$17+$M$17</f>
        <v>468.97</v>
      </c>
      <c r="O194" s="78"/>
      <c r="P194" s="76"/>
      <c r="Q194" s="78"/>
      <c r="R194" s="80"/>
    </row>
    <row r="195" spans="1:18" x14ac:dyDescent="0.4">
      <c r="A195" s="37" t="s">
        <v>35</v>
      </c>
      <c r="B195" s="86"/>
      <c r="C195" s="86"/>
      <c r="D195" s="77"/>
      <c r="E195" s="81"/>
      <c r="F195" s="38">
        <v>964.39</v>
      </c>
      <c r="G195" s="86"/>
      <c r="H195" s="86"/>
      <c r="I195" s="86"/>
      <c r="J195" s="86"/>
      <c r="K195" s="77"/>
      <c r="L195" s="77"/>
      <c r="M195" s="77"/>
      <c r="N195" s="39">
        <f>+F195+$K$17+$L$17+$M$17</f>
        <v>964.03</v>
      </c>
      <c r="O195" s="79"/>
      <c r="P195" s="77"/>
      <c r="Q195" s="79"/>
      <c r="R195" s="81"/>
    </row>
    <row r="196" spans="1:18" x14ac:dyDescent="0.4">
      <c r="A196" s="40" t="s">
        <v>37</v>
      </c>
      <c r="B196" s="82" t="s">
        <v>38</v>
      </c>
      <c r="C196" s="83"/>
      <c r="D196" s="83"/>
      <c r="E196" s="83"/>
      <c r="F196" s="83"/>
      <c r="G196" s="83"/>
      <c r="H196" s="83"/>
      <c r="I196" s="83"/>
      <c r="J196" s="83"/>
      <c r="K196" s="83"/>
      <c r="L196" s="83"/>
      <c r="M196" s="83"/>
      <c r="N196" s="83"/>
      <c r="O196" s="83"/>
      <c r="P196" s="83"/>
      <c r="Q196" s="83"/>
      <c r="R196" s="84"/>
    </row>
    <row r="197" spans="1:18" ht="33.75" x14ac:dyDescent="0.5">
      <c r="A197" s="48"/>
    </row>
    <row r="198" spans="1:18" x14ac:dyDescent="0.4">
      <c r="A198" s="87" t="s">
        <v>53</v>
      </c>
      <c r="B198" s="87"/>
      <c r="C198" s="87"/>
      <c r="D198" s="87"/>
      <c r="E198" s="87"/>
      <c r="F198" s="87"/>
      <c r="G198" s="87"/>
      <c r="H198" s="87"/>
      <c r="I198" s="87"/>
      <c r="J198" s="87"/>
      <c r="K198" s="87"/>
      <c r="L198" s="87"/>
      <c r="M198" s="87"/>
      <c r="N198" s="87"/>
      <c r="O198" s="87"/>
      <c r="P198" s="87"/>
      <c r="Q198" s="87"/>
      <c r="R198" s="87"/>
    </row>
    <row r="199" spans="1:18" x14ac:dyDescent="0.4">
      <c r="A199" s="88" t="s">
        <v>256</v>
      </c>
      <c r="B199" s="6"/>
      <c r="C199" s="6"/>
      <c r="D199" s="6"/>
      <c r="E199" s="90" t="s">
        <v>41</v>
      </c>
      <c r="F199" s="7"/>
      <c r="G199" s="7"/>
      <c r="H199" s="7"/>
      <c r="I199" s="7"/>
      <c r="J199" s="7"/>
      <c r="K199" s="7"/>
      <c r="L199" s="7"/>
      <c r="M199" s="7"/>
      <c r="N199" s="90" t="s">
        <v>39</v>
      </c>
      <c r="O199" s="7"/>
      <c r="P199" s="7"/>
      <c r="Q199" s="7"/>
      <c r="R199" s="90" t="s">
        <v>44</v>
      </c>
    </row>
    <row r="200" spans="1:18" x14ac:dyDescent="0.4">
      <c r="A200" s="88"/>
      <c r="B200" s="6"/>
      <c r="C200" s="6"/>
      <c r="D200" s="6"/>
      <c r="E200" s="90"/>
      <c r="F200" s="7"/>
      <c r="G200" s="7"/>
      <c r="H200" s="7"/>
      <c r="I200" s="7"/>
      <c r="J200" s="7"/>
      <c r="K200" s="7"/>
      <c r="L200" s="7"/>
      <c r="M200" s="7"/>
      <c r="N200" s="90"/>
      <c r="O200" s="7"/>
      <c r="P200" s="7"/>
      <c r="Q200" s="7"/>
      <c r="R200" s="90"/>
    </row>
    <row r="201" spans="1:18" x14ac:dyDescent="0.4">
      <c r="A201" s="89"/>
      <c r="B201" s="8" t="s">
        <v>273</v>
      </c>
      <c r="C201" s="9" t="s">
        <v>3</v>
      </c>
      <c r="D201" s="9" t="s">
        <v>4</v>
      </c>
      <c r="E201" s="91"/>
      <c r="F201" s="10" t="s">
        <v>5</v>
      </c>
      <c r="G201" s="11" t="s">
        <v>6</v>
      </c>
      <c r="H201" s="11" t="s">
        <v>7</v>
      </c>
      <c r="I201" s="11" t="s">
        <v>8</v>
      </c>
      <c r="J201" s="11" t="s">
        <v>9</v>
      </c>
      <c r="K201" s="12" t="s">
        <v>10</v>
      </c>
      <c r="L201" s="13" t="s">
        <v>11</v>
      </c>
      <c r="M201" s="12" t="s">
        <v>12</v>
      </c>
      <c r="N201" s="91"/>
      <c r="O201" s="10" t="s">
        <v>13</v>
      </c>
      <c r="P201" s="14" t="s">
        <v>14</v>
      </c>
      <c r="Q201" s="14" t="s">
        <v>15</v>
      </c>
      <c r="R201" s="91"/>
    </row>
    <row r="202" spans="1:18" x14ac:dyDescent="0.4">
      <c r="A202" s="15" t="s">
        <v>40</v>
      </c>
      <c r="B202" s="16"/>
      <c r="C202" s="17"/>
      <c r="D202" s="17"/>
      <c r="E202" s="18"/>
      <c r="F202" s="17"/>
      <c r="G202" s="16"/>
      <c r="H202" s="17"/>
      <c r="I202" s="17"/>
      <c r="J202" s="17"/>
      <c r="K202" s="17"/>
      <c r="L202" s="17"/>
      <c r="M202" s="17"/>
      <c r="N202" s="19"/>
      <c r="O202" s="16"/>
      <c r="P202" s="17"/>
      <c r="Q202" s="20"/>
      <c r="R202" s="20"/>
    </row>
    <row r="203" spans="1:18" x14ac:dyDescent="0.4">
      <c r="A203" s="21" t="s">
        <v>28</v>
      </c>
      <c r="B203" s="85">
        <f>0.402364579251607*($F$3/38.52)</f>
        <v>0.40236457925160701</v>
      </c>
      <c r="C203" s="85">
        <f>0.03381551388*($F$3/38.52)</f>
        <v>3.3815513880000002E-2</v>
      </c>
      <c r="D203" s="85">
        <v>7.9459999999999999E-3</v>
      </c>
      <c r="E203" s="92">
        <f>B203+C203+D203</f>
        <v>0.444126093131607</v>
      </c>
      <c r="F203" s="78" t="s">
        <v>45</v>
      </c>
      <c r="G203" s="22">
        <v>0</v>
      </c>
      <c r="H203" s="85">
        <f>0.07436070288*($F$3/38.52)</f>
        <v>7.4360702880000004E-2</v>
      </c>
      <c r="I203" s="85">
        <v>1.186E-3</v>
      </c>
      <c r="J203" s="85">
        <v>3.4837E-2</v>
      </c>
      <c r="K203" s="78" t="s">
        <v>45</v>
      </c>
      <c r="L203" s="78" t="s">
        <v>45</v>
      </c>
      <c r="M203" s="78" t="s">
        <v>45</v>
      </c>
      <c r="N203" s="23">
        <f t="shared" ref="N203:N208" si="32">+G203+$H$10+$I$10+$J$10</f>
        <v>0.12655644044</v>
      </c>
      <c r="O203" s="85">
        <v>1.2695E-2</v>
      </c>
      <c r="P203" s="24">
        <v>0</v>
      </c>
      <c r="Q203" s="85">
        <v>7.2919999999999999E-3</v>
      </c>
      <c r="R203" s="25">
        <f t="shared" ref="R203:R205" si="33">+$O$10+P203+$Q$10</f>
        <v>3.6708999999999999E-2</v>
      </c>
    </row>
    <row r="204" spans="1:18" x14ac:dyDescent="0.4">
      <c r="A204" s="21" t="s">
        <v>29</v>
      </c>
      <c r="B204" s="85"/>
      <c r="C204" s="85"/>
      <c r="D204" s="85"/>
      <c r="E204" s="92"/>
      <c r="F204" s="85"/>
      <c r="G204" s="22">
        <v>7.2051999999999991E-2</v>
      </c>
      <c r="H204" s="85"/>
      <c r="I204" s="85"/>
      <c r="J204" s="85"/>
      <c r="K204" s="78"/>
      <c r="L204" s="78"/>
      <c r="M204" s="78"/>
      <c r="N204" s="23">
        <f t="shared" si="32"/>
        <v>0.19860844044000001</v>
      </c>
      <c r="O204" s="85"/>
      <c r="P204" s="24">
        <v>4.9599999999999998E-2</v>
      </c>
      <c r="Q204" s="85"/>
      <c r="R204" s="25">
        <f t="shared" si="33"/>
        <v>8.6308999999999997E-2</v>
      </c>
    </row>
    <row r="205" spans="1:18" x14ac:dyDescent="0.4">
      <c r="A205" s="21" t="s">
        <v>30</v>
      </c>
      <c r="B205" s="85"/>
      <c r="C205" s="85"/>
      <c r="D205" s="85"/>
      <c r="E205" s="92"/>
      <c r="F205" s="85"/>
      <c r="G205" s="22">
        <v>6.5948000000000007E-2</v>
      </c>
      <c r="H205" s="85"/>
      <c r="I205" s="85"/>
      <c r="J205" s="85"/>
      <c r="K205" s="78"/>
      <c r="L205" s="78"/>
      <c r="M205" s="78"/>
      <c r="N205" s="23">
        <f t="shared" si="32"/>
        <v>0.19250444044000001</v>
      </c>
      <c r="O205" s="85"/>
      <c r="P205" s="24">
        <v>2.93E-2</v>
      </c>
      <c r="Q205" s="85"/>
      <c r="R205" s="25">
        <f t="shared" si="33"/>
        <v>6.6008999999999998E-2</v>
      </c>
    </row>
    <row r="206" spans="1:18" x14ac:dyDescent="0.4">
      <c r="A206" s="21" t="s">
        <v>31</v>
      </c>
      <c r="B206" s="85"/>
      <c r="C206" s="85"/>
      <c r="D206" s="85"/>
      <c r="E206" s="92"/>
      <c r="F206" s="85"/>
      <c r="G206" s="22">
        <v>6.6224999999999992E-2</v>
      </c>
      <c r="H206" s="85"/>
      <c r="I206" s="85"/>
      <c r="J206" s="85"/>
      <c r="K206" s="78"/>
      <c r="L206" s="78"/>
      <c r="M206" s="78"/>
      <c r="N206" s="23">
        <f t="shared" si="32"/>
        <v>0.19278144043999998</v>
      </c>
      <c r="O206" s="85"/>
      <c r="P206" s="24">
        <v>2.3699999999999999E-2</v>
      </c>
      <c r="Q206" s="85"/>
      <c r="R206" s="25">
        <f>+$O$10+P206+$Q$10</f>
        <v>6.0408999999999997E-2</v>
      </c>
    </row>
    <row r="207" spans="1:18" x14ac:dyDescent="0.4">
      <c r="A207" s="21" t="s">
        <v>32</v>
      </c>
      <c r="B207" s="85"/>
      <c r="C207" s="85"/>
      <c r="D207" s="85"/>
      <c r="E207" s="92"/>
      <c r="F207" s="85"/>
      <c r="G207" s="22">
        <v>4.9484E-2</v>
      </c>
      <c r="H207" s="85"/>
      <c r="I207" s="85"/>
      <c r="J207" s="85"/>
      <c r="K207" s="78"/>
      <c r="L207" s="78"/>
      <c r="M207" s="78"/>
      <c r="N207" s="23">
        <f t="shared" si="32"/>
        <v>0.17604044044</v>
      </c>
      <c r="O207" s="85"/>
      <c r="P207" s="24">
        <v>1.7000000000000001E-2</v>
      </c>
      <c r="Q207" s="85"/>
      <c r="R207" s="25">
        <f t="shared" ref="R207:R208" si="34">+$O$10+P207+$Q$10</f>
        <v>5.3709E-2</v>
      </c>
    </row>
    <row r="208" spans="1:18" x14ac:dyDescent="0.4">
      <c r="A208" s="21" t="s">
        <v>33</v>
      </c>
      <c r="B208" s="86"/>
      <c r="C208" s="86"/>
      <c r="D208" s="86"/>
      <c r="E208" s="93"/>
      <c r="F208" s="86"/>
      <c r="G208" s="22">
        <v>2.5066000000000001E-2</v>
      </c>
      <c r="H208" s="86"/>
      <c r="I208" s="86"/>
      <c r="J208" s="86"/>
      <c r="K208" s="79"/>
      <c r="L208" s="79"/>
      <c r="M208" s="79"/>
      <c r="N208" s="23">
        <f t="shared" si="32"/>
        <v>0.15162244044000001</v>
      </c>
      <c r="O208" s="86"/>
      <c r="P208" s="26">
        <v>7.1000000000000004E-3</v>
      </c>
      <c r="Q208" s="86"/>
      <c r="R208" s="25">
        <f t="shared" si="34"/>
        <v>4.3809000000000001E-2</v>
      </c>
    </row>
    <row r="209" spans="1:18" x14ac:dyDescent="0.4">
      <c r="A209" s="27" t="s">
        <v>36</v>
      </c>
      <c r="B209" s="28"/>
      <c r="C209" s="29"/>
      <c r="D209" s="28"/>
      <c r="E209" s="30"/>
      <c r="F209" s="31"/>
      <c r="G209" s="28"/>
      <c r="H209" s="32"/>
      <c r="I209" s="28"/>
      <c r="J209" s="28"/>
      <c r="K209" s="28"/>
      <c r="L209" s="28"/>
      <c r="M209" s="28"/>
      <c r="N209" s="30"/>
      <c r="O209" s="28"/>
      <c r="P209" s="32"/>
      <c r="Q209" s="33"/>
      <c r="R209" s="33"/>
    </row>
    <row r="210" spans="1:18" x14ac:dyDescent="0.4">
      <c r="A210" s="34" t="s">
        <v>51</v>
      </c>
      <c r="B210" s="78" t="s">
        <v>45</v>
      </c>
      <c r="C210" s="78" t="s">
        <v>45</v>
      </c>
      <c r="D210" s="76">
        <v>57.43</v>
      </c>
      <c r="E210" s="80">
        <f>SUM(B210:D212)</f>
        <v>57.43</v>
      </c>
      <c r="F210" s="35">
        <v>67.289999999999992</v>
      </c>
      <c r="G210" s="78" t="s">
        <v>45</v>
      </c>
      <c r="H210" s="78" t="s">
        <v>45</v>
      </c>
      <c r="I210" s="78" t="s">
        <v>45</v>
      </c>
      <c r="J210" s="78" t="s">
        <v>45</v>
      </c>
      <c r="K210" s="76">
        <v>-0.33</v>
      </c>
      <c r="L210" s="76">
        <v>0</v>
      </c>
      <c r="M210" s="76">
        <v>0</v>
      </c>
      <c r="N210" s="36">
        <f>+F210+$K$17+$L$17+$M$17</f>
        <v>66.929999999999993</v>
      </c>
      <c r="O210" s="78" t="s">
        <v>45</v>
      </c>
      <c r="P210" s="76">
        <v>-21.63</v>
      </c>
      <c r="Q210" s="78" t="s">
        <v>45</v>
      </c>
      <c r="R210" s="80">
        <f>SUM(O210:Q212)</f>
        <v>-21.63</v>
      </c>
    </row>
    <row r="211" spans="1:18" x14ac:dyDescent="0.4">
      <c r="A211" s="34" t="s">
        <v>34</v>
      </c>
      <c r="B211" s="85"/>
      <c r="C211" s="85"/>
      <c r="D211" s="76"/>
      <c r="E211" s="80"/>
      <c r="F211" s="35">
        <v>469.33000000000004</v>
      </c>
      <c r="G211" s="85"/>
      <c r="H211" s="85"/>
      <c r="I211" s="85"/>
      <c r="J211" s="85"/>
      <c r="K211" s="76"/>
      <c r="L211" s="76"/>
      <c r="M211" s="76"/>
      <c r="N211" s="36">
        <f>+F211+$K$17+$L$17+$M$17</f>
        <v>468.97</v>
      </c>
      <c r="O211" s="78"/>
      <c r="P211" s="76"/>
      <c r="Q211" s="78"/>
      <c r="R211" s="80"/>
    </row>
    <row r="212" spans="1:18" x14ac:dyDescent="0.4">
      <c r="A212" s="37" t="s">
        <v>35</v>
      </c>
      <c r="B212" s="86"/>
      <c r="C212" s="86"/>
      <c r="D212" s="77"/>
      <c r="E212" s="81"/>
      <c r="F212" s="38">
        <v>964.39</v>
      </c>
      <c r="G212" s="86"/>
      <c r="H212" s="86"/>
      <c r="I212" s="86"/>
      <c r="J212" s="86"/>
      <c r="K212" s="77"/>
      <c r="L212" s="77"/>
      <c r="M212" s="77"/>
      <c r="N212" s="39">
        <f>+F212+$K$17+$L$17+$M$17</f>
        <v>964.03</v>
      </c>
      <c r="O212" s="79"/>
      <c r="P212" s="77"/>
      <c r="Q212" s="79"/>
      <c r="R212" s="81"/>
    </row>
    <row r="213" spans="1:18" x14ac:dyDescent="0.4">
      <c r="A213" s="40" t="s">
        <v>37</v>
      </c>
      <c r="B213" s="82" t="s">
        <v>38</v>
      </c>
      <c r="C213" s="83"/>
      <c r="D213" s="83"/>
      <c r="E213" s="83"/>
      <c r="F213" s="83"/>
      <c r="G213" s="83"/>
      <c r="H213" s="83"/>
      <c r="I213" s="83"/>
      <c r="J213" s="83"/>
      <c r="K213" s="83"/>
      <c r="L213" s="83"/>
      <c r="M213" s="83"/>
      <c r="N213" s="83"/>
      <c r="O213" s="83"/>
      <c r="P213" s="83"/>
      <c r="Q213" s="83"/>
      <c r="R213" s="84"/>
    </row>
    <row r="214" spans="1:18" ht="33.75" x14ac:dyDescent="0.5">
      <c r="A214" s="48"/>
    </row>
    <row r="215" spans="1:18" x14ac:dyDescent="0.4">
      <c r="A215" s="87" t="s">
        <v>53</v>
      </c>
      <c r="B215" s="87"/>
      <c r="C215" s="87"/>
      <c r="D215" s="87"/>
      <c r="E215" s="87"/>
      <c r="F215" s="87"/>
      <c r="G215" s="87"/>
      <c r="H215" s="87"/>
      <c r="I215" s="87"/>
      <c r="J215" s="87"/>
      <c r="K215" s="87"/>
      <c r="L215" s="87"/>
      <c r="M215" s="87"/>
      <c r="N215" s="87"/>
      <c r="O215" s="87"/>
      <c r="P215" s="87"/>
      <c r="Q215" s="87"/>
      <c r="R215" s="87"/>
    </row>
    <row r="216" spans="1:18" x14ac:dyDescent="0.4">
      <c r="A216" s="88" t="s">
        <v>257</v>
      </c>
      <c r="B216" s="6"/>
      <c r="C216" s="6"/>
      <c r="D216" s="6"/>
      <c r="E216" s="90" t="s">
        <v>41</v>
      </c>
      <c r="F216" s="7"/>
      <c r="G216" s="7"/>
      <c r="H216" s="7"/>
      <c r="I216" s="7"/>
      <c r="J216" s="7"/>
      <c r="K216" s="7"/>
      <c r="L216" s="7"/>
      <c r="M216" s="7"/>
      <c r="N216" s="90" t="s">
        <v>39</v>
      </c>
      <c r="O216" s="7"/>
      <c r="P216" s="7"/>
      <c r="Q216" s="7"/>
      <c r="R216" s="90" t="s">
        <v>44</v>
      </c>
    </row>
    <row r="217" spans="1:18" x14ac:dyDescent="0.4">
      <c r="A217" s="88"/>
      <c r="B217" s="6"/>
      <c r="C217" s="6"/>
      <c r="D217" s="6"/>
      <c r="E217" s="90"/>
      <c r="F217" s="7"/>
      <c r="G217" s="7"/>
      <c r="H217" s="7"/>
      <c r="I217" s="7"/>
      <c r="J217" s="7"/>
      <c r="K217" s="7"/>
      <c r="L217" s="7"/>
      <c r="M217" s="7"/>
      <c r="N217" s="90"/>
      <c r="O217" s="7"/>
      <c r="P217" s="7"/>
      <c r="Q217" s="7"/>
      <c r="R217" s="90"/>
    </row>
    <row r="218" spans="1:18" x14ac:dyDescent="0.4">
      <c r="A218" s="89"/>
      <c r="B218" s="8" t="s">
        <v>273</v>
      </c>
      <c r="C218" s="9" t="s">
        <v>3</v>
      </c>
      <c r="D218" s="9" t="s">
        <v>4</v>
      </c>
      <c r="E218" s="91"/>
      <c r="F218" s="10" t="s">
        <v>5</v>
      </c>
      <c r="G218" s="11" t="s">
        <v>6</v>
      </c>
      <c r="H218" s="11" t="s">
        <v>7</v>
      </c>
      <c r="I218" s="11" t="s">
        <v>8</v>
      </c>
      <c r="J218" s="11" t="s">
        <v>9</v>
      </c>
      <c r="K218" s="12" t="s">
        <v>10</v>
      </c>
      <c r="L218" s="13" t="s">
        <v>11</v>
      </c>
      <c r="M218" s="12" t="s">
        <v>12</v>
      </c>
      <c r="N218" s="91"/>
      <c r="O218" s="10" t="s">
        <v>13</v>
      </c>
      <c r="P218" s="14" t="s">
        <v>14</v>
      </c>
      <c r="Q218" s="14" t="s">
        <v>15</v>
      </c>
      <c r="R218" s="91"/>
    </row>
    <row r="219" spans="1:18" x14ac:dyDescent="0.4">
      <c r="A219" s="15" t="s">
        <v>40</v>
      </c>
      <c r="B219" s="16"/>
      <c r="C219" s="17"/>
      <c r="D219" s="17"/>
      <c r="E219" s="18"/>
      <c r="F219" s="17"/>
      <c r="G219" s="16"/>
      <c r="H219" s="17"/>
      <c r="I219" s="17"/>
      <c r="J219" s="17"/>
      <c r="K219" s="17"/>
      <c r="L219" s="17"/>
      <c r="M219" s="17"/>
      <c r="N219" s="19"/>
      <c r="O219" s="16"/>
      <c r="P219" s="17"/>
      <c r="Q219" s="20"/>
      <c r="R219" s="20"/>
    </row>
    <row r="220" spans="1:18" x14ac:dyDescent="0.4">
      <c r="A220" s="21" t="s">
        <v>28</v>
      </c>
      <c r="B220" s="85">
        <f>0.455069275246897*($F$3/38.52)</f>
        <v>0.455069275246897</v>
      </c>
      <c r="C220" s="85">
        <f>0.02903302476*($F$3/38.52)</f>
        <v>2.9033024760000001E-2</v>
      </c>
      <c r="D220" s="85">
        <v>7.9459999999999999E-3</v>
      </c>
      <c r="E220" s="92">
        <f>B220+C220+D220</f>
        <v>0.49204830000689703</v>
      </c>
      <c r="F220" s="85" t="str">
        <f>'Prezzi vulnerabile ITA'!F220</f>
        <v xml:space="preserve">- </v>
      </c>
      <c r="G220" s="22">
        <v>0</v>
      </c>
      <c r="H220" s="85">
        <f>0.1103389992*($F$3/38.52)</f>
        <v>0.1103389992</v>
      </c>
      <c r="I220" s="85">
        <v>1.186E-3</v>
      </c>
      <c r="J220" s="85">
        <v>3.4837E-2</v>
      </c>
      <c r="K220" s="78" t="s">
        <v>45</v>
      </c>
      <c r="L220" s="78" t="s">
        <v>45</v>
      </c>
      <c r="M220" s="78" t="s">
        <v>45</v>
      </c>
      <c r="N220" s="23">
        <f>+G220+$H$10+$I$10+$J$10</f>
        <v>0.12655644044</v>
      </c>
      <c r="O220" s="85">
        <v>1.2695E-2</v>
      </c>
      <c r="P220" s="49">
        <v>0</v>
      </c>
      <c r="Q220" s="85">
        <v>7.2919999999999999E-3</v>
      </c>
      <c r="R220" s="25">
        <f>+$O$10+P220+$Q$10</f>
        <v>3.6708999999999999E-2</v>
      </c>
    </row>
    <row r="221" spans="1:18" x14ac:dyDescent="0.4">
      <c r="A221" s="21" t="s">
        <v>29</v>
      </c>
      <c r="B221" s="85"/>
      <c r="C221" s="85"/>
      <c r="D221" s="85"/>
      <c r="E221" s="92"/>
      <c r="F221" s="85"/>
      <c r="G221" s="22">
        <v>7.2051999999999991E-2</v>
      </c>
      <c r="H221" s="85"/>
      <c r="I221" s="85"/>
      <c r="J221" s="85"/>
      <c r="K221" s="78"/>
      <c r="L221" s="78"/>
      <c r="M221" s="78"/>
      <c r="N221" s="23">
        <f t="shared" ref="N221:N225" si="35">+G221+$H$10+$I$10+$J$10</f>
        <v>0.19860844044000001</v>
      </c>
      <c r="O221" s="85"/>
      <c r="P221" s="49">
        <v>4.6199999999999998E-2</v>
      </c>
      <c r="Q221" s="85"/>
      <c r="R221" s="25">
        <f t="shared" ref="R221:R225" si="36">+$O$10+P221+$Q$10</f>
        <v>8.2908999999999983E-2</v>
      </c>
    </row>
    <row r="222" spans="1:18" x14ac:dyDescent="0.4">
      <c r="A222" s="21" t="s">
        <v>30</v>
      </c>
      <c r="B222" s="85"/>
      <c r="C222" s="85"/>
      <c r="D222" s="85"/>
      <c r="E222" s="92"/>
      <c r="F222" s="85"/>
      <c r="G222" s="22">
        <v>6.5948000000000007E-2</v>
      </c>
      <c r="H222" s="85"/>
      <c r="I222" s="85"/>
      <c r="J222" s="85"/>
      <c r="K222" s="78"/>
      <c r="L222" s="78"/>
      <c r="M222" s="78"/>
      <c r="N222" s="23">
        <f t="shared" si="35"/>
        <v>0.19250444044000001</v>
      </c>
      <c r="O222" s="85"/>
      <c r="P222" s="49">
        <v>2.7300000000000001E-2</v>
      </c>
      <c r="Q222" s="85"/>
      <c r="R222" s="25">
        <f t="shared" si="36"/>
        <v>6.400900000000001E-2</v>
      </c>
    </row>
    <row r="223" spans="1:18" x14ac:dyDescent="0.4">
      <c r="A223" s="21" t="s">
        <v>31</v>
      </c>
      <c r="B223" s="85"/>
      <c r="C223" s="85"/>
      <c r="D223" s="85"/>
      <c r="E223" s="92"/>
      <c r="F223" s="85"/>
      <c r="G223" s="22">
        <v>6.6224999999999992E-2</v>
      </c>
      <c r="H223" s="85"/>
      <c r="I223" s="85"/>
      <c r="J223" s="85"/>
      <c r="K223" s="78"/>
      <c r="L223" s="78"/>
      <c r="M223" s="78"/>
      <c r="N223" s="23">
        <f t="shared" si="35"/>
        <v>0.19278144043999998</v>
      </c>
      <c r="O223" s="85"/>
      <c r="P223" s="49">
        <v>2.2100000000000002E-2</v>
      </c>
      <c r="Q223" s="85"/>
      <c r="R223" s="25">
        <f t="shared" si="36"/>
        <v>5.8809E-2</v>
      </c>
    </row>
    <row r="224" spans="1:18" x14ac:dyDescent="0.4">
      <c r="A224" s="21" t="s">
        <v>32</v>
      </c>
      <c r="B224" s="85"/>
      <c r="C224" s="85"/>
      <c r="D224" s="85"/>
      <c r="E224" s="92"/>
      <c r="F224" s="85"/>
      <c r="G224" s="22">
        <v>4.9484E-2</v>
      </c>
      <c r="H224" s="85"/>
      <c r="I224" s="85"/>
      <c r="J224" s="85"/>
      <c r="K224" s="78"/>
      <c r="L224" s="78"/>
      <c r="M224" s="78"/>
      <c r="N224" s="23">
        <f t="shared" si="35"/>
        <v>0.17604044044</v>
      </c>
      <c r="O224" s="85"/>
      <c r="P224" s="49">
        <v>1.5800000000000002E-2</v>
      </c>
      <c r="Q224" s="85"/>
      <c r="R224" s="25">
        <f t="shared" si="36"/>
        <v>5.2509E-2</v>
      </c>
    </row>
    <row r="225" spans="1:18" x14ac:dyDescent="0.4">
      <c r="A225" s="21" t="s">
        <v>33</v>
      </c>
      <c r="B225" s="86"/>
      <c r="C225" s="86"/>
      <c r="D225" s="86"/>
      <c r="E225" s="93"/>
      <c r="F225" s="86"/>
      <c r="G225" s="22">
        <v>2.5066000000000001E-2</v>
      </c>
      <c r="H225" s="86"/>
      <c r="I225" s="86"/>
      <c r="J225" s="86"/>
      <c r="K225" s="79"/>
      <c r="L225" s="79"/>
      <c r="M225" s="79"/>
      <c r="N225" s="23">
        <f t="shared" si="35"/>
        <v>0.15162244044000001</v>
      </c>
      <c r="O225" s="86"/>
      <c r="P225" s="49">
        <v>6.6E-3</v>
      </c>
      <c r="Q225" s="86"/>
      <c r="R225" s="25">
        <f t="shared" si="36"/>
        <v>4.3309E-2</v>
      </c>
    </row>
    <row r="226" spans="1:18" x14ac:dyDescent="0.4">
      <c r="A226" s="27" t="s">
        <v>36</v>
      </c>
      <c r="B226" s="28"/>
      <c r="C226" s="29"/>
      <c r="D226" s="28"/>
      <c r="E226" s="30"/>
      <c r="F226" s="31"/>
      <c r="G226" s="28"/>
      <c r="H226" s="32"/>
      <c r="I226" s="28"/>
      <c r="J226" s="28"/>
      <c r="K226" s="28"/>
      <c r="L226" s="28"/>
      <c r="M226" s="28"/>
      <c r="N226" s="30"/>
      <c r="O226" s="28"/>
      <c r="P226" s="32"/>
      <c r="Q226" s="33"/>
      <c r="R226" s="33"/>
    </row>
    <row r="227" spans="1:18" x14ac:dyDescent="0.4">
      <c r="A227" s="34" t="s">
        <v>51</v>
      </c>
      <c r="B227" s="78" t="str">
        <f>'Prezzi vulnerabile ITA'!B227</f>
        <v xml:space="preserve">- </v>
      </c>
      <c r="C227" s="78" t="str">
        <f>'Prezzi vulnerabile ITA'!C227</f>
        <v xml:space="preserve">- </v>
      </c>
      <c r="D227" s="76">
        <v>58.93</v>
      </c>
      <c r="E227" s="80">
        <f>SUM(B227:D229)</f>
        <v>58.93</v>
      </c>
      <c r="F227" s="35">
        <v>67.289999999999992</v>
      </c>
      <c r="G227" s="78" t="str">
        <f>'Prezzi vulnerabile ITA'!G227</f>
        <v xml:space="preserve">- </v>
      </c>
      <c r="H227" s="78" t="str">
        <f>'Prezzi vulnerabile ITA'!H227</f>
        <v xml:space="preserve">- </v>
      </c>
      <c r="I227" s="78" t="str">
        <f>'Prezzi vulnerabile ITA'!I227</f>
        <v xml:space="preserve">- </v>
      </c>
      <c r="J227" s="78" t="str">
        <f>'Prezzi vulnerabile ITA'!J227</f>
        <v xml:space="preserve">- </v>
      </c>
      <c r="K227" s="76">
        <v>-0.33</v>
      </c>
      <c r="L227" s="76">
        <v>0</v>
      </c>
      <c r="M227" s="76">
        <v>0</v>
      </c>
      <c r="N227" s="36">
        <f>+F227+$K$17+$L$17+$M$17</f>
        <v>66.929999999999993</v>
      </c>
      <c r="O227" s="78" t="str">
        <f>'Prezzi vulnerabile ITA'!O227</f>
        <v xml:space="preserve">- </v>
      </c>
      <c r="P227" s="76">
        <v>-23.13</v>
      </c>
      <c r="Q227" s="78" t="s">
        <v>45</v>
      </c>
      <c r="R227" s="80">
        <v>-23.13</v>
      </c>
    </row>
    <row r="228" spans="1:18" x14ac:dyDescent="0.4">
      <c r="A228" s="34" t="s">
        <v>34</v>
      </c>
      <c r="B228" s="85"/>
      <c r="C228" s="85"/>
      <c r="D228" s="76"/>
      <c r="E228" s="80"/>
      <c r="F228" s="35">
        <v>469.33000000000004</v>
      </c>
      <c r="G228" s="85"/>
      <c r="H228" s="85"/>
      <c r="I228" s="85"/>
      <c r="J228" s="85"/>
      <c r="K228" s="76"/>
      <c r="L228" s="76"/>
      <c r="M228" s="76"/>
      <c r="N228" s="36">
        <f t="shared" ref="N228:N229" si="37">+F228+$K$17+$L$17+$M$17</f>
        <v>468.97</v>
      </c>
      <c r="O228" s="85"/>
      <c r="P228" s="76"/>
      <c r="Q228" s="78"/>
      <c r="R228" s="80"/>
    </row>
    <row r="229" spans="1:18" x14ac:dyDescent="0.4">
      <c r="A229" s="37" t="s">
        <v>35</v>
      </c>
      <c r="B229" s="86"/>
      <c r="C229" s="86"/>
      <c r="D229" s="77"/>
      <c r="E229" s="81"/>
      <c r="F229" s="38">
        <v>964.39</v>
      </c>
      <c r="G229" s="86"/>
      <c r="H229" s="86"/>
      <c r="I229" s="86"/>
      <c r="J229" s="86"/>
      <c r="K229" s="77"/>
      <c r="L229" s="77"/>
      <c r="M229" s="77"/>
      <c r="N229" s="39">
        <f t="shared" si="37"/>
        <v>964.03</v>
      </c>
      <c r="O229" s="86"/>
      <c r="P229" s="77"/>
      <c r="Q229" s="79"/>
      <c r="R229" s="81"/>
    </row>
    <row r="230" spans="1:18" x14ac:dyDescent="0.4">
      <c r="A230" s="40" t="s">
        <v>37</v>
      </c>
      <c r="B230" s="82" t="s">
        <v>38</v>
      </c>
      <c r="C230" s="83"/>
      <c r="D230" s="83"/>
      <c r="E230" s="83"/>
      <c r="F230" s="83"/>
      <c r="G230" s="83"/>
      <c r="H230" s="83"/>
      <c r="I230" s="83"/>
      <c r="J230" s="83"/>
      <c r="K230" s="83"/>
      <c r="L230" s="83"/>
      <c r="M230" s="83"/>
      <c r="N230" s="83"/>
      <c r="O230" s="83"/>
      <c r="P230" s="83"/>
      <c r="Q230" s="83"/>
      <c r="R230" s="84"/>
    </row>
    <row r="231" spans="1:18" ht="33.75" x14ac:dyDescent="0.5">
      <c r="A231" s="48"/>
    </row>
    <row r="232" spans="1:18" x14ac:dyDescent="0.4">
      <c r="A232" s="87" t="s">
        <v>53</v>
      </c>
      <c r="B232" s="87"/>
      <c r="C232" s="87"/>
      <c r="D232" s="87"/>
      <c r="E232" s="87"/>
      <c r="F232" s="87"/>
      <c r="G232" s="87"/>
      <c r="H232" s="87"/>
      <c r="I232" s="87"/>
      <c r="J232" s="87"/>
      <c r="K232" s="87"/>
      <c r="L232" s="87"/>
      <c r="M232" s="87"/>
      <c r="N232" s="87"/>
      <c r="O232" s="87"/>
      <c r="P232" s="87"/>
      <c r="Q232" s="87"/>
      <c r="R232" s="87"/>
    </row>
    <row r="233" spans="1:18" x14ac:dyDescent="0.4">
      <c r="A233" s="88" t="s">
        <v>258</v>
      </c>
      <c r="B233" s="6"/>
      <c r="C233" s="6"/>
      <c r="D233" s="6"/>
      <c r="E233" s="90" t="s">
        <v>41</v>
      </c>
      <c r="F233" s="7"/>
      <c r="G233" s="7"/>
      <c r="H233" s="7"/>
      <c r="I233" s="7"/>
      <c r="J233" s="7"/>
      <c r="K233" s="7"/>
      <c r="L233" s="7"/>
      <c r="M233" s="7"/>
      <c r="N233" s="90" t="s">
        <v>39</v>
      </c>
      <c r="O233" s="7"/>
      <c r="P233" s="7"/>
      <c r="Q233" s="7"/>
      <c r="R233" s="90" t="s">
        <v>44</v>
      </c>
    </row>
    <row r="234" spans="1:18" x14ac:dyDescent="0.4">
      <c r="A234" s="88"/>
      <c r="B234" s="6"/>
      <c r="C234" s="6"/>
      <c r="D234" s="6"/>
      <c r="E234" s="90"/>
      <c r="F234" s="7"/>
      <c r="G234" s="7"/>
      <c r="H234" s="7"/>
      <c r="I234" s="7"/>
      <c r="J234" s="7"/>
      <c r="K234" s="7"/>
      <c r="L234" s="7"/>
      <c r="M234" s="7"/>
      <c r="N234" s="90"/>
      <c r="O234" s="7"/>
      <c r="P234" s="7"/>
      <c r="Q234" s="7"/>
      <c r="R234" s="90"/>
    </row>
    <row r="235" spans="1:18" x14ac:dyDescent="0.4">
      <c r="A235" s="89"/>
      <c r="B235" s="8" t="s">
        <v>273</v>
      </c>
      <c r="C235" s="9" t="s">
        <v>3</v>
      </c>
      <c r="D235" s="9" t="s">
        <v>4</v>
      </c>
      <c r="E235" s="91"/>
      <c r="F235" s="10" t="s">
        <v>5</v>
      </c>
      <c r="G235" s="11" t="s">
        <v>6</v>
      </c>
      <c r="H235" s="11" t="s">
        <v>7</v>
      </c>
      <c r="I235" s="11" t="s">
        <v>8</v>
      </c>
      <c r="J235" s="11" t="s">
        <v>9</v>
      </c>
      <c r="K235" s="12" t="s">
        <v>10</v>
      </c>
      <c r="L235" s="13" t="s">
        <v>11</v>
      </c>
      <c r="M235" s="12" t="s">
        <v>12</v>
      </c>
      <c r="N235" s="91"/>
      <c r="O235" s="10" t="s">
        <v>13</v>
      </c>
      <c r="P235" s="14" t="s">
        <v>14</v>
      </c>
      <c r="Q235" s="14" t="s">
        <v>15</v>
      </c>
      <c r="R235" s="91"/>
    </row>
    <row r="236" spans="1:18" x14ac:dyDescent="0.4">
      <c r="A236" s="15" t="s">
        <v>40</v>
      </c>
      <c r="B236" s="16"/>
      <c r="C236" s="17"/>
      <c r="D236" s="17"/>
      <c r="E236" s="18"/>
      <c r="F236" s="17"/>
      <c r="G236" s="16"/>
      <c r="H236" s="17"/>
      <c r="I236" s="17"/>
      <c r="J236" s="17"/>
      <c r="K236" s="17"/>
      <c r="L236" s="17"/>
      <c r="M236" s="17"/>
      <c r="N236" s="19"/>
      <c r="O236" s="16"/>
      <c r="P236" s="17"/>
      <c r="Q236" s="20"/>
      <c r="R236" s="20"/>
    </row>
    <row r="237" spans="1:18" x14ac:dyDescent="0.4">
      <c r="A237" s="21" t="s">
        <v>28</v>
      </c>
      <c r="B237" s="85">
        <f>0.566178080940247*($F$3/38.52)</f>
        <v>0.56617808094024702</v>
      </c>
      <c r="C237" s="85">
        <f>0.02903302476*($F$3/38.52)</f>
        <v>2.9033024760000001E-2</v>
      </c>
      <c r="D237" s="85">
        <v>7.9459999999999999E-3</v>
      </c>
      <c r="E237" s="92">
        <f>B237+C237+D237</f>
        <v>0.60315710570024705</v>
      </c>
      <c r="F237" s="85" t="str">
        <f>'Prezzi vulnerabile ITA'!F237</f>
        <v xml:space="preserve">- </v>
      </c>
      <c r="G237" s="22">
        <v>0</v>
      </c>
      <c r="H237" s="85">
        <f>0.1103389992*($F$3/38.52)</f>
        <v>0.1103389992</v>
      </c>
      <c r="I237" s="85">
        <v>1.186E-3</v>
      </c>
      <c r="J237" s="85">
        <v>3.4837E-2</v>
      </c>
      <c r="K237" s="78" t="s">
        <v>45</v>
      </c>
      <c r="L237" s="78" t="s">
        <v>45</v>
      </c>
      <c r="M237" s="78" t="s">
        <v>45</v>
      </c>
      <c r="N237" s="23">
        <f>+G237+$H$10+$I$10+$J$10</f>
        <v>0.12655644044</v>
      </c>
      <c r="O237" s="85">
        <v>1.2695E-2</v>
      </c>
      <c r="P237" s="49">
        <v>0</v>
      </c>
      <c r="Q237" s="85">
        <v>7.2919999999999999E-3</v>
      </c>
      <c r="R237" s="25">
        <f>+$O$10+P237+$Q$10</f>
        <v>3.6708999999999999E-2</v>
      </c>
    </row>
    <row r="238" spans="1:18" x14ac:dyDescent="0.4">
      <c r="A238" s="21" t="s">
        <v>29</v>
      </c>
      <c r="B238" s="85"/>
      <c r="C238" s="85"/>
      <c r="D238" s="85"/>
      <c r="E238" s="92"/>
      <c r="F238" s="85"/>
      <c r="G238" s="22">
        <v>7.2051999999999991E-2</v>
      </c>
      <c r="H238" s="85"/>
      <c r="I238" s="85"/>
      <c r="J238" s="85"/>
      <c r="K238" s="78"/>
      <c r="L238" s="78"/>
      <c r="M238" s="78"/>
      <c r="N238" s="23">
        <f t="shared" ref="N238:N242" si="38">+G238+$H$10+$I$10+$J$10</f>
        <v>0.19860844044000001</v>
      </c>
      <c r="O238" s="85"/>
      <c r="P238" s="49">
        <v>4.6199999999999998E-2</v>
      </c>
      <c r="Q238" s="85"/>
      <c r="R238" s="25">
        <f t="shared" ref="R238:R242" si="39">+$O$10+P238+$Q$10</f>
        <v>8.2908999999999983E-2</v>
      </c>
    </row>
    <row r="239" spans="1:18" x14ac:dyDescent="0.4">
      <c r="A239" s="21" t="s">
        <v>30</v>
      </c>
      <c r="B239" s="85"/>
      <c r="C239" s="85"/>
      <c r="D239" s="85"/>
      <c r="E239" s="92"/>
      <c r="F239" s="85"/>
      <c r="G239" s="22">
        <v>6.5948000000000007E-2</v>
      </c>
      <c r="H239" s="85"/>
      <c r="I239" s="85"/>
      <c r="J239" s="85"/>
      <c r="K239" s="78"/>
      <c r="L239" s="78"/>
      <c r="M239" s="78"/>
      <c r="N239" s="23">
        <f t="shared" si="38"/>
        <v>0.19250444044000001</v>
      </c>
      <c r="O239" s="85"/>
      <c r="P239" s="49">
        <v>2.7300000000000001E-2</v>
      </c>
      <c r="Q239" s="85"/>
      <c r="R239" s="25">
        <f t="shared" si="39"/>
        <v>6.400900000000001E-2</v>
      </c>
    </row>
    <row r="240" spans="1:18" x14ac:dyDescent="0.4">
      <c r="A240" s="21" t="s">
        <v>31</v>
      </c>
      <c r="B240" s="85"/>
      <c r="C240" s="85"/>
      <c r="D240" s="85"/>
      <c r="E240" s="92"/>
      <c r="F240" s="85"/>
      <c r="G240" s="22">
        <v>6.6224999999999992E-2</v>
      </c>
      <c r="H240" s="85"/>
      <c r="I240" s="85"/>
      <c r="J240" s="85"/>
      <c r="K240" s="78"/>
      <c r="L240" s="78"/>
      <c r="M240" s="78"/>
      <c r="N240" s="23">
        <f t="shared" si="38"/>
        <v>0.19278144043999998</v>
      </c>
      <c r="O240" s="85"/>
      <c r="P240" s="49">
        <v>2.2100000000000002E-2</v>
      </c>
      <c r="Q240" s="85"/>
      <c r="R240" s="25">
        <f t="shared" si="39"/>
        <v>5.8809E-2</v>
      </c>
    </row>
    <row r="241" spans="1:18" x14ac:dyDescent="0.4">
      <c r="A241" s="21" t="s">
        <v>32</v>
      </c>
      <c r="B241" s="85"/>
      <c r="C241" s="85"/>
      <c r="D241" s="85"/>
      <c r="E241" s="92"/>
      <c r="F241" s="85"/>
      <c r="G241" s="22">
        <v>4.9484E-2</v>
      </c>
      <c r="H241" s="85"/>
      <c r="I241" s="85"/>
      <c r="J241" s="85"/>
      <c r="K241" s="78"/>
      <c r="L241" s="78"/>
      <c r="M241" s="78"/>
      <c r="N241" s="23">
        <f t="shared" si="38"/>
        <v>0.17604044044</v>
      </c>
      <c r="O241" s="85"/>
      <c r="P241" s="49">
        <v>1.5800000000000002E-2</v>
      </c>
      <c r="Q241" s="85"/>
      <c r="R241" s="25">
        <f t="shared" si="39"/>
        <v>5.2509E-2</v>
      </c>
    </row>
    <row r="242" spans="1:18" x14ac:dyDescent="0.4">
      <c r="A242" s="21" t="s">
        <v>33</v>
      </c>
      <c r="B242" s="86"/>
      <c r="C242" s="86"/>
      <c r="D242" s="86"/>
      <c r="E242" s="93"/>
      <c r="F242" s="86"/>
      <c r="G242" s="22">
        <v>2.5066000000000001E-2</v>
      </c>
      <c r="H242" s="86"/>
      <c r="I242" s="86"/>
      <c r="J242" s="86"/>
      <c r="K242" s="79"/>
      <c r="L242" s="79"/>
      <c r="M242" s="79"/>
      <c r="N242" s="23">
        <f t="shared" si="38"/>
        <v>0.15162244044000001</v>
      </c>
      <c r="O242" s="86"/>
      <c r="P242" s="49">
        <v>6.6E-3</v>
      </c>
      <c r="Q242" s="86"/>
      <c r="R242" s="25">
        <f t="shared" si="39"/>
        <v>4.3309E-2</v>
      </c>
    </row>
    <row r="243" spans="1:18" x14ac:dyDescent="0.4">
      <c r="A243" s="27" t="s">
        <v>36</v>
      </c>
      <c r="B243" s="28"/>
      <c r="C243" s="29"/>
      <c r="D243" s="28"/>
      <c r="E243" s="30"/>
      <c r="F243" s="31"/>
      <c r="G243" s="28"/>
      <c r="H243" s="32"/>
      <c r="I243" s="28"/>
      <c r="J243" s="28"/>
      <c r="K243" s="28"/>
      <c r="L243" s="28"/>
      <c r="M243" s="28"/>
      <c r="N243" s="30"/>
      <c r="O243" s="28"/>
      <c r="P243" s="32"/>
      <c r="Q243" s="33"/>
      <c r="R243" s="33"/>
    </row>
    <row r="244" spans="1:18" x14ac:dyDescent="0.4">
      <c r="A244" s="34" t="s">
        <v>51</v>
      </c>
      <c r="B244" s="78" t="str">
        <f>'Prezzi vulnerabile ITA'!B244</f>
        <v xml:space="preserve">- </v>
      </c>
      <c r="C244" s="78" t="str">
        <f>'Prezzi vulnerabile ITA'!C244</f>
        <v xml:space="preserve">- </v>
      </c>
      <c r="D244" s="76">
        <v>58.93</v>
      </c>
      <c r="E244" s="80">
        <f>SUM(B244:D246)</f>
        <v>58.93</v>
      </c>
      <c r="F244" s="35">
        <v>67.289999999999992</v>
      </c>
      <c r="G244" s="78" t="str">
        <f>'Prezzi vulnerabile ITA'!G244</f>
        <v xml:space="preserve">- </v>
      </c>
      <c r="H244" s="78" t="str">
        <f>'Prezzi vulnerabile ITA'!H244</f>
        <v xml:space="preserve">- </v>
      </c>
      <c r="I244" s="78" t="str">
        <f>'Prezzi vulnerabile ITA'!I244</f>
        <v xml:space="preserve">- </v>
      </c>
      <c r="J244" s="78" t="str">
        <f>'Prezzi vulnerabile ITA'!J244</f>
        <v xml:space="preserve">- </v>
      </c>
      <c r="K244" s="76">
        <v>-0.33</v>
      </c>
      <c r="L244" s="76">
        <v>0</v>
      </c>
      <c r="M244" s="76">
        <v>0</v>
      </c>
      <c r="N244" s="36">
        <f>+F244+$K$17+$L$17+$M$17</f>
        <v>66.929999999999993</v>
      </c>
      <c r="O244" s="78" t="str">
        <f>'Prezzi vulnerabile ITA'!O244</f>
        <v xml:space="preserve">- </v>
      </c>
      <c r="P244" s="76">
        <v>-23.13</v>
      </c>
      <c r="Q244" s="78" t="s">
        <v>45</v>
      </c>
      <c r="R244" s="80">
        <v>-23.13</v>
      </c>
    </row>
    <row r="245" spans="1:18" x14ac:dyDescent="0.4">
      <c r="A245" s="34" t="s">
        <v>34</v>
      </c>
      <c r="B245" s="85"/>
      <c r="C245" s="85"/>
      <c r="D245" s="76"/>
      <c r="E245" s="80"/>
      <c r="F245" s="35">
        <v>469.33000000000004</v>
      </c>
      <c r="G245" s="85"/>
      <c r="H245" s="85"/>
      <c r="I245" s="85"/>
      <c r="J245" s="85"/>
      <c r="K245" s="76"/>
      <c r="L245" s="76"/>
      <c r="M245" s="76"/>
      <c r="N245" s="36">
        <f t="shared" ref="N245:N246" si="40">+F245+$K$17+$L$17+$M$17</f>
        <v>468.97</v>
      </c>
      <c r="O245" s="85"/>
      <c r="P245" s="76"/>
      <c r="Q245" s="78"/>
      <c r="R245" s="80"/>
    </row>
    <row r="246" spans="1:18" x14ac:dyDescent="0.4">
      <c r="A246" s="37" t="s">
        <v>35</v>
      </c>
      <c r="B246" s="86"/>
      <c r="C246" s="86"/>
      <c r="D246" s="77"/>
      <c r="E246" s="81"/>
      <c r="F246" s="38">
        <v>964.39</v>
      </c>
      <c r="G246" s="86"/>
      <c r="H246" s="86"/>
      <c r="I246" s="86"/>
      <c r="J246" s="86"/>
      <c r="K246" s="77"/>
      <c r="L246" s="77"/>
      <c r="M246" s="77"/>
      <c r="N246" s="39">
        <f t="shared" si="40"/>
        <v>964.03</v>
      </c>
      <c r="O246" s="86"/>
      <c r="P246" s="77"/>
      <c r="Q246" s="79"/>
      <c r="R246" s="81"/>
    </row>
    <row r="247" spans="1:18" x14ac:dyDescent="0.4">
      <c r="A247" s="40" t="s">
        <v>37</v>
      </c>
      <c r="B247" s="82" t="s">
        <v>38</v>
      </c>
      <c r="C247" s="83"/>
      <c r="D247" s="83"/>
      <c r="E247" s="83"/>
      <c r="F247" s="83"/>
      <c r="G247" s="83"/>
      <c r="H247" s="83"/>
      <c r="I247" s="83"/>
      <c r="J247" s="83"/>
      <c r="K247" s="83"/>
      <c r="L247" s="83"/>
      <c r="M247" s="83"/>
      <c r="N247" s="83"/>
      <c r="O247" s="83"/>
      <c r="P247" s="83"/>
      <c r="Q247" s="83"/>
      <c r="R247" s="84"/>
    </row>
    <row r="248" spans="1:18" ht="33.75" x14ac:dyDescent="0.5">
      <c r="A248" s="48"/>
    </row>
    <row r="249" spans="1:18" x14ac:dyDescent="0.4">
      <c r="A249" s="87" t="s">
        <v>53</v>
      </c>
      <c r="B249" s="87"/>
      <c r="C249" s="87"/>
      <c r="D249" s="87"/>
      <c r="E249" s="87"/>
      <c r="F249" s="87"/>
      <c r="G249" s="87"/>
      <c r="H249" s="87"/>
      <c r="I249" s="87"/>
      <c r="J249" s="87"/>
      <c r="K249" s="87"/>
      <c r="L249" s="87"/>
      <c r="M249" s="87"/>
      <c r="N249" s="87"/>
      <c r="O249" s="87"/>
      <c r="P249" s="87"/>
      <c r="Q249" s="87"/>
      <c r="R249" s="87"/>
    </row>
    <row r="250" spans="1:18" x14ac:dyDescent="0.4">
      <c r="A250" s="88" t="s">
        <v>259</v>
      </c>
      <c r="B250" s="6"/>
      <c r="C250" s="6"/>
      <c r="D250" s="6"/>
      <c r="E250" s="90" t="s">
        <v>41</v>
      </c>
      <c r="F250" s="7"/>
      <c r="G250" s="7"/>
      <c r="H250" s="7"/>
      <c r="I250" s="7"/>
      <c r="J250" s="7"/>
      <c r="K250" s="7"/>
      <c r="L250" s="7"/>
      <c r="M250" s="7"/>
      <c r="N250" s="90" t="s">
        <v>39</v>
      </c>
      <c r="O250" s="7"/>
      <c r="P250" s="7"/>
      <c r="Q250" s="7"/>
      <c r="R250" s="90" t="s">
        <v>44</v>
      </c>
    </row>
    <row r="251" spans="1:18" x14ac:dyDescent="0.4">
      <c r="A251" s="88"/>
      <c r="B251" s="6"/>
      <c r="C251" s="6"/>
      <c r="D251" s="6"/>
      <c r="E251" s="90"/>
      <c r="F251" s="7"/>
      <c r="G251" s="7"/>
      <c r="H251" s="7"/>
      <c r="I251" s="7"/>
      <c r="J251" s="7"/>
      <c r="K251" s="7"/>
      <c r="L251" s="7"/>
      <c r="M251" s="7"/>
      <c r="N251" s="90"/>
      <c r="O251" s="7"/>
      <c r="P251" s="7"/>
      <c r="Q251" s="7"/>
      <c r="R251" s="90"/>
    </row>
    <row r="252" spans="1:18" x14ac:dyDescent="0.4">
      <c r="A252" s="89"/>
      <c r="B252" s="8" t="s">
        <v>273</v>
      </c>
      <c r="C252" s="9" t="s">
        <v>3</v>
      </c>
      <c r="D252" s="9" t="s">
        <v>4</v>
      </c>
      <c r="E252" s="91"/>
      <c r="F252" s="10" t="s">
        <v>5</v>
      </c>
      <c r="G252" s="11" t="s">
        <v>6</v>
      </c>
      <c r="H252" s="11" t="s">
        <v>7</v>
      </c>
      <c r="I252" s="11" t="s">
        <v>8</v>
      </c>
      <c r="J252" s="11" t="s">
        <v>9</v>
      </c>
      <c r="K252" s="12" t="s">
        <v>10</v>
      </c>
      <c r="L252" s="13" t="s">
        <v>11</v>
      </c>
      <c r="M252" s="12" t="s">
        <v>12</v>
      </c>
      <c r="N252" s="91"/>
      <c r="O252" s="10" t="s">
        <v>13</v>
      </c>
      <c r="P252" s="14" t="s">
        <v>14</v>
      </c>
      <c r="Q252" s="14" t="s">
        <v>15</v>
      </c>
      <c r="R252" s="91"/>
    </row>
    <row r="253" spans="1:18" x14ac:dyDescent="0.4">
      <c r="A253" s="15" t="s">
        <v>40</v>
      </c>
      <c r="B253" s="16"/>
      <c r="C253" s="17"/>
      <c r="D253" s="17"/>
      <c r="E253" s="18"/>
      <c r="F253" s="17"/>
      <c r="G253" s="16"/>
      <c r="H253" s="17"/>
      <c r="I253" s="17"/>
      <c r="J253" s="17"/>
      <c r="K253" s="17"/>
      <c r="L253" s="17"/>
      <c r="M253" s="17"/>
      <c r="N253" s="19"/>
      <c r="O253" s="16"/>
      <c r="P253" s="17"/>
      <c r="Q253" s="20"/>
      <c r="R253" s="20"/>
    </row>
    <row r="254" spans="1:18" x14ac:dyDescent="0.4">
      <c r="A254" s="21" t="s">
        <v>28</v>
      </c>
      <c r="B254" s="85">
        <f>0.533576210994105*($F$3/38.52)</f>
        <v>0.53357621099410502</v>
      </c>
      <c r="C254" s="85">
        <f>0.02903302476*($F$3/38.52)</f>
        <v>2.9033024760000001E-2</v>
      </c>
      <c r="D254" s="85">
        <v>7.9459999999999999E-3</v>
      </c>
      <c r="E254" s="92">
        <f>B254+C254+D254</f>
        <v>0.57055523575410505</v>
      </c>
      <c r="F254" s="85" t="str">
        <f>'Prezzi vulnerabile ITA'!F254</f>
        <v xml:space="preserve">- </v>
      </c>
      <c r="G254" s="22">
        <v>0</v>
      </c>
      <c r="H254" s="85">
        <f>0.1103389992*($F$3/38.52)</f>
        <v>0.1103389992</v>
      </c>
      <c r="I254" s="85">
        <v>1.186E-3</v>
      </c>
      <c r="J254" s="85">
        <v>3.4837E-2</v>
      </c>
      <c r="K254" s="78" t="s">
        <v>45</v>
      </c>
      <c r="L254" s="78" t="s">
        <v>45</v>
      </c>
      <c r="M254" s="78" t="s">
        <v>45</v>
      </c>
      <c r="N254" s="23">
        <f>+G254+$H$10+$I$10+$J$10</f>
        <v>0.12655644044</v>
      </c>
      <c r="O254" s="85">
        <v>1.2695E-2</v>
      </c>
      <c r="P254" s="49">
        <v>0</v>
      </c>
      <c r="Q254" s="85">
        <v>7.2919999999999999E-3</v>
      </c>
      <c r="R254" s="25">
        <f>+$O$10+P254+$Q$10</f>
        <v>3.6708999999999999E-2</v>
      </c>
    </row>
    <row r="255" spans="1:18" x14ac:dyDescent="0.4">
      <c r="A255" s="21" t="s">
        <v>29</v>
      </c>
      <c r="B255" s="85"/>
      <c r="C255" s="85"/>
      <c r="D255" s="85"/>
      <c r="E255" s="92"/>
      <c r="F255" s="85"/>
      <c r="G255" s="22">
        <v>7.2051999999999991E-2</v>
      </c>
      <c r="H255" s="85"/>
      <c r="I255" s="85"/>
      <c r="J255" s="85"/>
      <c r="K255" s="78"/>
      <c r="L255" s="78"/>
      <c r="M255" s="78"/>
      <c r="N255" s="23">
        <f t="shared" ref="N255:N259" si="41">+G255+$H$10+$I$10+$J$10</f>
        <v>0.19860844044000001</v>
      </c>
      <c r="O255" s="85"/>
      <c r="P255" s="49">
        <v>4.6199999999999998E-2</v>
      </c>
      <c r="Q255" s="85"/>
      <c r="R255" s="25">
        <f t="shared" ref="R255:R259" si="42">+$O$10+P255+$Q$10</f>
        <v>8.2908999999999983E-2</v>
      </c>
    </row>
    <row r="256" spans="1:18" x14ac:dyDescent="0.4">
      <c r="A256" s="21" t="s">
        <v>30</v>
      </c>
      <c r="B256" s="85"/>
      <c r="C256" s="85"/>
      <c r="D256" s="85"/>
      <c r="E256" s="92"/>
      <c r="F256" s="85"/>
      <c r="G256" s="22">
        <v>6.5948000000000007E-2</v>
      </c>
      <c r="H256" s="85"/>
      <c r="I256" s="85"/>
      <c r="J256" s="85"/>
      <c r="K256" s="78"/>
      <c r="L256" s="78"/>
      <c r="M256" s="78"/>
      <c r="N256" s="23">
        <f t="shared" si="41"/>
        <v>0.19250444044000001</v>
      </c>
      <c r="O256" s="85"/>
      <c r="P256" s="49">
        <v>2.7300000000000001E-2</v>
      </c>
      <c r="Q256" s="85"/>
      <c r="R256" s="25">
        <f t="shared" si="42"/>
        <v>6.400900000000001E-2</v>
      </c>
    </row>
    <row r="257" spans="1:18" x14ac:dyDescent="0.4">
      <c r="A257" s="21" t="s">
        <v>31</v>
      </c>
      <c r="B257" s="85"/>
      <c r="C257" s="85"/>
      <c r="D257" s="85"/>
      <c r="E257" s="92"/>
      <c r="F257" s="85"/>
      <c r="G257" s="22">
        <v>6.6224999999999992E-2</v>
      </c>
      <c r="H257" s="85"/>
      <c r="I257" s="85"/>
      <c r="J257" s="85"/>
      <c r="K257" s="78"/>
      <c r="L257" s="78"/>
      <c r="M257" s="78"/>
      <c r="N257" s="23">
        <f t="shared" si="41"/>
        <v>0.19278144043999998</v>
      </c>
      <c r="O257" s="85"/>
      <c r="P257" s="49">
        <v>2.2100000000000002E-2</v>
      </c>
      <c r="Q257" s="85"/>
      <c r="R257" s="25">
        <f t="shared" si="42"/>
        <v>5.8809E-2</v>
      </c>
    </row>
    <row r="258" spans="1:18" x14ac:dyDescent="0.4">
      <c r="A258" s="21" t="s">
        <v>32</v>
      </c>
      <c r="B258" s="85"/>
      <c r="C258" s="85"/>
      <c r="D258" s="85"/>
      <c r="E258" s="92"/>
      <c r="F258" s="85"/>
      <c r="G258" s="22">
        <v>4.9484E-2</v>
      </c>
      <c r="H258" s="85"/>
      <c r="I258" s="85"/>
      <c r="J258" s="85"/>
      <c r="K258" s="78"/>
      <c r="L258" s="78"/>
      <c r="M258" s="78"/>
      <c r="N258" s="23">
        <f t="shared" si="41"/>
        <v>0.17604044044</v>
      </c>
      <c r="O258" s="85"/>
      <c r="P258" s="49">
        <v>1.5800000000000002E-2</v>
      </c>
      <c r="Q258" s="85"/>
      <c r="R258" s="25">
        <f t="shared" si="42"/>
        <v>5.2509E-2</v>
      </c>
    </row>
    <row r="259" spans="1:18" x14ac:dyDescent="0.4">
      <c r="A259" s="21" t="s">
        <v>33</v>
      </c>
      <c r="B259" s="86"/>
      <c r="C259" s="86"/>
      <c r="D259" s="86"/>
      <c r="E259" s="93"/>
      <c r="F259" s="86"/>
      <c r="G259" s="22">
        <v>2.5066000000000001E-2</v>
      </c>
      <c r="H259" s="86"/>
      <c r="I259" s="86"/>
      <c r="J259" s="86"/>
      <c r="K259" s="79"/>
      <c r="L259" s="79"/>
      <c r="M259" s="79"/>
      <c r="N259" s="23">
        <f t="shared" si="41"/>
        <v>0.15162244044000001</v>
      </c>
      <c r="O259" s="86"/>
      <c r="P259" s="49">
        <v>6.6E-3</v>
      </c>
      <c r="Q259" s="86"/>
      <c r="R259" s="25">
        <f t="shared" si="42"/>
        <v>4.3309E-2</v>
      </c>
    </row>
    <row r="260" spans="1:18" x14ac:dyDescent="0.4">
      <c r="A260" s="27" t="s">
        <v>36</v>
      </c>
      <c r="B260" s="28"/>
      <c r="C260" s="29"/>
      <c r="D260" s="28"/>
      <c r="E260" s="30"/>
      <c r="F260" s="31"/>
      <c r="G260" s="28"/>
      <c r="H260" s="32"/>
      <c r="I260" s="28"/>
      <c r="J260" s="28"/>
      <c r="K260" s="28"/>
      <c r="L260" s="28"/>
      <c r="M260" s="28"/>
      <c r="N260" s="30"/>
      <c r="O260" s="28"/>
      <c r="P260" s="32"/>
      <c r="Q260" s="33"/>
      <c r="R260" s="33"/>
    </row>
    <row r="261" spans="1:18" x14ac:dyDescent="0.4">
      <c r="A261" s="34" t="s">
        <v>51</v>
      </c>
      <c r="B261" s="78" t="str">
        <f>'Prezzi vulnerabile ITA'!B261</f>
        <v xml:space="preserve">- </v>
      </c>
      <c r="C261" s="78" t="str">
        <f>'Prezzi vulnerabile ITA'!C261</f>
        <v xml:space="preserve">- </v>
      </c>
      <c r="D261" s="76">
        <v>58.93</v>
      </c>
      <c r="E261" s="80">
        <f>SUM(B261:D263)</f>
        <v>58.93</v>
      </c>
      <c r="F261" s="35">
        <v>67.289999999999992</v>
      </c>
      <c r="G261" s="78" t="str">
        <f>'Prezzi vulnerabile ITA'!G261</f>
        <v xml:space="preserve">- </v>
      </c>
      <c r="H261" s="78" t="str">
        <f>'Prezzi vulnerabile ITA'!H261</f>
        <v xml:space="preserve">- </v>
      </c>
      <c r="I261" s="78" t="str">
        <f>'Prezzi vulnerabile ITA'!I261</f>
        <v xml:space="preserve">- </v>
      </c>
      <c r="J261" s="78" t="str">
        <f>'Prezzi vulnerabile ITA'!J261</f>
        <v xml:space="preserve">- </v>
      </c>
      <c r="K261" s="76">
        <v>-0.33</v>
      </c>
      <c r="L261" s="76">
        <v>0</v>
      </c>
      <c r="M261" s="76">
        <v>0</v>
      </c>
      <c r="N261" s="36">
        <f>+F261+$K$17+$L$17+$M$17</f>
        <v>66.929999999999993</v>
      </c>
      <c r="O261" s="78" t="str">
        <f>'Prezzi vulnerabile ITA'!O261</f>
        <v xml:space="preserve">- </v>
      </c>
      <c r="P261" s="76">
        <v>-23.13</v>
      </c>
      <c r="Q261" s="78" t="s">
        <v>45</v>
      </c>
      <c r="R261" s="80">
        <v>-23.13</v>
      </c>
    </row>
    <row r="262" spans="1:18" x14ac:dyDescent="0.4">
      <c r="A262" s="34" t="s">
        <v>34</v>
      </c>
      <c r="B262" s="85"/>
      <c r="C262" s="85"/>
      <c r="D262" s="76"/>
      <c r="E262" s="80"/>
      <c r="F262" s="35">
        <v>469.33000000000004</v>
      </c>
      <c r="G262" s="85"/>
      <c r="H262" s="85"/>
      <c r="I262" s="85"/>
      <c r="J262" s="85"/>
      <c r="K262" s="76"/>
      <c r="L262" s="76"/>
      <c r="M262" s="76"/>
      <c r="N262" s="36">
        <f t="shared" ref="N262:N263" si="43">+F262+$K$17+$L$17+$M$17</f>
        <v>468.97</v>
      </c>
      <c r="O262" s="85"/>
      <c r="P262" s="76"/>
      <c r="Q262" s="78"/>
      <c r="R262" s="80"/>
    </row>
    <row r="263" spans="1:18" x14ac:dyDescent="0.4">
      <c r="A263" s="37" t="s">
        <v>35</v>
      </c>
      <c r="B263" s="86"/>
      <c r="C263" s="86"/>
      <c r="D263" s="77"/>
      <c r="E263" s="81"/>
      <c r="F263" s="38">
        <v>964.39</v>
      </c>
      <c r="G263" s="86"/>
      <c r="H263" s="86"/>
      <c r="I263" s="86"/>
      <c r="J263" s="86"/>
      <c r="K263" s="77"/>
      <c r="L263" s="77"/>
      <c r="M263" s="77"/>
      <c r="N263" s="39">
        <f t="shared" si="43"/>
        <v>964.03</v>
      </c>
      <c r="O263" s="86"/>
      <c r="P263" s="77"/>
      <c r="Q263" s="79"/>
      <c r="R263" s="81"/>
    </row>
    <row r="264" spans="1:18" x14ac:dyDescent="0.4">
      <c r="A264" s="40" t="s">
        <v>37</v>
      </c>
      <c r="B264" s="82" t="s">
        <v>38</v>
      </c>
      <c r="C264" s="83"/>
      <c r="D264" s="83"/>
      <c r="E264" s="83"/>
      <c r="F264" s="83"/>
      <c r="G264" s="83"/>
      <c r="H264" s="83"/>
      <c r="I264" s="83"/>
      <c r="J264" s="83"/>
      <c r="K264" s="83"/>
      <c r="L264" s="83"/>
      <c r="M264" s="83"/>
      <c r="N264" s="83"/>
      <c r="O264" s="83"/>
      <c r="P264" s="83"/>
      <c r="Q264" s="83"/>
      <c r="R264" s="84"/>
    </row>
    <row r="265" spans="1:18" ht="33.75" x14ac:dyDescent="0.5">
      <c r="A265" s="48"/>
    </row>
    <row r="266" spans="1:18" x14ac:dyDescent="0.4">
      <c r="A266" s="87" t="s">
        <v>53</v>
      </c>
      <c r="B266" s="87"/>
      <c r="C266" s="87"/>
      <c r="D266" s="87"/>
      <c r="E266" s="87"/>
      <c r="F266" s="87"/>
      <c r="G266" s="87"/>
      <c r="H266" s="87"/>
      <c r="I266" s="87"/>
      <c r="J266" s="87"/>
      <c r="K266" s="87"/>
      <c r="L266" s="87"/>
      <c r="M266" s="87"/>
      <c r="N266" s="87"/>
      <c r="O266" s="87"/>
      <c r="P266" s="87"/>
      <c r="Q266" s="87"/>
      <c r="R266" s="87"/>
    </row>
    <row r="267" spans="1:18" x14ac:dyDescent="0.4">
      <c r="A267" s="88" t="s">
        <v>223</v>
      </c>
      <c r="B267" s="6"/>
      <c r="C267" s="6"/>
      <c r="D267" s="6"/>
      <c r="E267" s="90" t="s">
        <v>41</v>
      </c>
      <c r="F267" s="7"/>
      <c r="G267" s="7"/>
      <c r="H267" s="7"/>
      <c r="I267" s="7"/>
      <c r="J267" s="7"/>
      <c r="K267" s="7"/>
      <c r="L267" s="7"/>
      <c r="M267" s="7"/>
      <c r="N267" s="90" t="s">
        <v>39</v>
      </c>
      <c r="O267" s="7"/>
      <c r="P267" s="7"/>
      <c r="Q267" s="7"/>
      <c r="R267" s="90" t="s">
        <v>44</v>
      </c>
    </row>
    <row r="268" spans="1:18" x14ac:dyDescent="0.4">
      <c r="A268" s="88"/>
      <c r="B268" s="6"/>
      <c r="C268" s="6"/>
      <c r="D268" s="6"/>
      <c r="E268" s="90"/>
      <c r="F268" s="7"/>
      <c r="G268" s="7"/>
      <c r="H268" s="7"/>
      <c r="I268" s="7"/>
      <c r="J268" s="7"/>
      <c r="K268" s="7"/>
      <c r="L268" s="7"/>
      <c r="M268" s="7"/>
      <c r="N268" s="90"/>
      <c r="O268" s="7"/>
      <c r="P268" s="7"/>
      <c r="Q268" s="7"/>
      <c r="R268" s="90"/>
    </row>
    <row r="269" spans="1:18" x14ac:dyDescent="0.4">
      <c r="A269" s="89"/>
      <c r="B269" s="8" t="s">
        <v>273</v>
      </c>
      <c r="C269" s="9" t="s">
        <v>3</v>
      </c>
      <c r="D269" s="9" t="s">
        <v>4</v>
      </c>
      <c r="E269" s="91"/>
      <c r="F269" s="10" t="s">
        <v>5</v>
      </c>
      <c r="G269" s="11" t="s">
        <v>6</v>
      </c>
      <c r="H269" s="11" t="s">
        <v>7</v>
      </c>
      <c r="I269" s="11" t="s">
        <v>8</v>
      </c>
      <c r="J269" s="11" t="s">
        <v>9</v>
      </c>
      <c r="K269" s="12" t="s">
        <v>10</v>
      </c>
      <c r="L269" s="13" t="s">
        <v>11</v>
      </c>
      <c r="M269" s="12" t="s">
        <v>12</v>
      </c>
      <c r="N269" s="91"/>
      <c r="O269" s="10" t="s">
        <v>13</v>
      </c>
      <c r="P269" s="14" t="s">
        <v>14</v>
      </c>
      <c r="Q269" s="14" t="s">
        <v>15</v>
      </c>
      <c r="R269" s="91"/>
    </row>
    <row r="270" spans="1:18" x14ac:dyDescent="0.4">
      <c r="A270" s="15" t="s">
        <v>40</v>
      </c>
      <c r="B270" s="16"/>
      <c r="C270" s="17"/>
      <c r="D270" s="17"/>
      <c r="E270" s="18"/>
      <c r="F270" s="17"/>
      <c r="G270" s="16"/>
      <c r="H270" s="17"/>
      <c r="I270" s="17"/>
      <c r="J270" s="17"/>
      <c r="K270" s="17"/>
      <c r="L270" s="17"/>
      <c r="M270" s="17"/>
      <c r="N270" s="19"/>
      <c r="O270" s="16"/>
      <c r="P270" s="17"/>
      <c r="Q270" s="20"/>
      <c r="R270" s="20"/>
    </row>
    <row r="271" spans="1:18" x14ac:dyDescent="0.4">
      <c r="A271" s="21" t="s">
        <v>28</v>
      </c>
      <c r="B271" s="85">
        <f>0.509233709150745*($F$3/38.52)</f>
        <v>0.50923370915074495</v>
      </c>
      <c r="C271" s="85">
        <f>0.02903302476*($F$3/38.52)</f>
        <v>2.9033024760000001E-2</v>
      </c>
      <c r="D271" s="85">
        <v>7.9459999999999999E-3</v>
      </c>
      <c r="E271" s="92">
        <f>B271+C271+D271</f>
        <v>0.54621273391074499</v>
      </c>
      <c r="F271" s="85" t="str">
        <f>'Prezzi vulnerabile ITA'!F271</f>
        <v xml:space="preserve">- </v>
      </c>
      <c r="G271" s="22">
        <v>0</v>
      </c>
      <c r="H271" s="85">
        <f>0.14469028776*($F$3/38.52)</f>
        <v>0.14469028776000001</v>
      </c>
      <c r="I271" s="85">
        <v>1.186E-3</v>
      </c>
      <c r="J271" s="85">
        <v>1.4455000000000001E-2</v>
      </c>
      <c r="K271" s="78" t="s">
        <v>45</v>
      </c>
      <c r="L271" s="78" t="s">
        <v>45</v>
      </c>
      <c r="M271" s="78" t="s">
        <v>45</v>
      </c>
      <c r="N271" s="23">
        <f>+G271+$H$271+$I$271+$J$271</f>
        <v>0.16033128776</v>
      </c>
      <c r="O271" s="85">
        <v>1.2695E-2</v>
      </c>
      <c r="P271" s="49">
        <v>0</v>
      </c>
      <c r="Q271" s="85">
        <v>7.2919999999999999E-3</v>
      </c>
      <c r="R271" s="25">
        <f>+$O$271+P271+$Q$271</f>
        <v>1.9986999999999998E-2</v>
      </c>
    </row>
    <row r="272" spans="1:18" x14ac:dyDescent="0.4">
      <c r="A272" s="21" t="s">
        <v>29</v>
      </c>
      <c r="B272" s="85"/>
      <c r="C272" s="85"/>
      <c r="D272" s="85"/>
      <c r="E272" s="92"/>
      <c r="F272" s="85"/>
      <c r="G272" s="22">
        <v>6.9823999999999997E-2</v>
      </c>
      <c r="H272" s="85"/>
      <c r="I272" s="85"/>
      <c r="J272" s="85"/>
      <c r="K272" s="78"/>
      <c r="L272" s="78"/>
      <c r="M272" s="78"/>
      <c r="N272" s="23">
        <f t="shared" ref="N272:N276" si="44">+G272+$H$271+$I$271+$J$271</f>
        <v>0.23015528775999999</v>
      </c>
      <c r="O272" s="85"/>
      <c r="P272" s="49">
        <v>4.6199999999999998E-2</v>
      </c>
      <c r="Q272" s="85"/>
      <c r="R272" s="25">
        <f t="shared" ref="R272:R276" si="45">+$O$271+P272+$Q$271</f>
        <v>6.6186999999999996E-2</v>
      </c>
    </row>
    <row r="273" spans="1:18" x14ac:dyDescent="0.4">
      <c r="A273" s="21" t="s">
        <v>30</v>
      </c>
      <c r="B273" s="85"/>
      <c r="C273" s="85"/>
      <c r="D273" s="85"/>
      <c r="E273" s="92"/>
      <c r="F273" s="85"/>
      <c r="G273" s="22">
        <v>6.3909000000000007E-2</v>
      </c>
      <c r="H273" s="85"/>
      <c r="I273" s="85"/>
      <c r="J273" s="85"/>
      <c r="K273" s="78"/>
      <c r="L273" s="78"/>
      <c r="M273" s="78"/>
      <c r="N273" s="23">
        <f t="shared" si="44"/>
        <v>0.22424028776000002</v>
      </c>
      <c r="O273" s="85"/>
      <c r="P273" s="49">
        <v>2.7300000000000001E-2</v>
      </c>
      <c r="Q273" s="85"/>
      <c r="R273" s="25">
        <f t="shared" si="45"/>
        <v>4.7287000000000003E-2</v>
      </c>
    </row>
    <row r="274" spans="1:18" x14ac:dyDescent="0.4">
      <c r="A274" s="21" t="s">
        <v>31</v>
      </c>
      <c r="B274" s="85"/>
      <c r="C274" s="85"/>
      <c r="D274" s="85"/>
      <c r="E274" s="92"/>
      <c r="F274" s="85"/>
      <c r="G274" s="22">
        <v>6.4177999999999999E-2</v>
      </c>
      <c r="H274" s="85"/>
      <c r="I274" s="85"/>
      <c r="J274" s="85"/>
      <c r="K274" s="78"/>
      <c r="L274" s="78"/>
      <c r="M274" s="78"/>
      <c r="N274" s="23">
        <f t="shared" si="44"/>
        <v>0.22450928775999998</v>
      </c>
      <c r="O274" s="85"/>
      <c r="P274" s="49">
        <v>2.2100000000000002E-2</v>
      </c>
      <c r="Q274" s="85"/>
      <c r="R274" s="25">
        <f t="shared" si="45"/>
        <v>4.2086999999999999E-2</v>
      </c>
    </row>
    <row r="275" spans="1:18" x14ac:dyDescent="0.4">
      <c r="A275" s="21" t="s">
        <v>32</v>
      </c>
      <c r="B275" s="85"/>
      <c r="C275" s="85"/>
      <c r="D275" s="85"/>
      <c r="E275" s="92"/>
      <c r="F275" s="85"/>
      <c r="G275" s="22">
        <v>4.7953999999999997E-2</v>
      </c>
      <c r="H275" s="85"/>
      <c r="I275" s="85"/>
      <c r="J275" s="85"/>
      <c r="K275" s="78"/>
      <c r="L275" s="78"/>
      <c r="M275" s="78"/>
      <c r="N275" s="23">
        <f t="shared" si="44"/>
        <v>0.20828528775999999</v>
      </c>
      <c r="O275" s="85"/>
      <c r="P275" s="49">
        <v>1.5800000000000002E-2</v>
      </c>
      <c r="Q275" s="85"/>
      <c r="R275" s="25">
        <f t="shared" si="45"/>
        <v>3.5786999999999999E-2</v>
      </c>
    </row>
    <row r="276" spans="1:18" x14ac:dyDescent="0.4">
      <c r="A276" s="21" t="s">
        <v>33</v>
      </c>
      <c r="B276" s="86"/>
      <c r="C276" s="86"/>
      <c r="D276" s="86"/>
      <c r="E276" s="93"/>
      <c r="F276" s="86"/>
      <c r="G276" s="22">
        <v>2.4291E-2</v>
      </c>
      <c r="H276" s="86"/>
      <c r="I276" s="86"/>
      <c r="J276" s="86"/>
      <c r="K276" s="79"/>
      <c r="L276" s="79"/>
      <c r="M276" s="79"/>
      <c r="N276" s="23">
        <f t="shared" si="44"/>
        <v>0.18462228776</v>
      </c>
      <c r="O276" s="86"/>
      <c r="P276" s="49">
        <v>6.6E-3</v>
      </c>
      <c r="Q276" s="86"/>
      <c r="R276" s="25">
        <f t="shared" si="45"/>
        <v>2.6587E-2</v>
      </c>
    </row>
    <row r="277" spans="1:18" x14ac:dyDescent="0.4">
      <c r="A277" s="27" t="s">
        <v>36</v>
      </c>
      <c r="B277" s="28"/>
      <c r="C277" s="29"/>
      <c r="D277" s="28"/>
      <c r="E277" s="30"/>
      <c r="F277" s="31"/>
      <c r="G277" s="28"/>
      <c r="H277" s="32"/>
      <c r="I277" s="28"/>
      <c r="J277" s="28"/>
      <c r="K277" s="28"/>
      <c r="L277" s="28"/>
      <c r="M277" s="28"/>
      <c r="N277" s="30"/>
      <c r="O277" s="28"/>
      <c r="P277" s="32"/>
      <c r="Q277" s="33"/>
      <c r="R277" s="33"/>
    </row>
    <row r="278" spans="1:18" x14ac:dyDescent="0.4">
      <c r="A278" s="34" t="s">
        <v>51</v>
      </c>
      <c r="B278" s="78" t="str">
        <f>'Prezzi vulnerabile ITA'!B278</f>
        <v xml:space="preserve">- </v>
      </c>
      <c r="C278" s="78" t="str">
        <f>'Prezzi vulnerabile ITA'!C278</f>
        <v xml:space="preserve">- </v>
      </c>
      <c r="D278" s="76">
        <v>58.93</v>
      </c>
      <c r="E278" s="80">
        <f>SUM(B278:D280)</f>
        <v>58.93</v>
      </c>
      <c r="F278" s="35">
        <v>67.39</v>
      </c>
      <c r="G278" s="78" t="str">
        <f>'Prezzi vulnerabile ITA'!G278</f>
        <v xml:space="preserve">- </v>
      </c>
      <c r="H278" s="78" t="str">
        <f>'Prezzi vulnerabile ITA'!H278</f>
        <v xml:space="preserve">- </v>
      </c>
      <c r="I278" s="78" t="str">
        <f>'Prezzi vulnerabile ITA'!I278</f>
        <v xml:space="preserve">- </v>
      </c>
      <c r="J278" s="78" t="str">
        <f>'Prezzi vulnerabile ITA'!J278</f>
        <v xml:space="preserve">- </v>
      </c>
      <c r="K278" s="76">
        <v>-0.25</v>
      </c>
      <c r="L278" s="76">
        <v>0.06</v>
      </c>
      <c r="M278" s="76">
        <v>0</v>
      </c>
      <c r="N278" s="36">
        <f>+F278+$K$17+$L$17+$M$17</f>
        <v>67.03</v>
      </c>
      <c r="O278" s="78" t="str">
        <f>'Prezzi vulnerabile ITA'!O278</f>
        <v xml:space="preserve">- </v>
      </c>
      <c r="P278" s="76">
        <v>-23.13</v>
      </c>
      <c r="Q278" s="78" t="s">
        <v>45</v>
      </c>
      <c r="R278" s="80">
        <v>-23.13</v>
      </c>
    </row>
    <row r="279" spans="1:18" x14ac:dyDescent="0.4">
      <c r="A279" s="34" t="s">
        <v>34</v>
      </c>
      <c r="B279" s="85"/>
      <c r="C279" s="85"/>
      <c r="D279" s="76"/>
      <c r="E279" s="80"/>
      <c r="F279" s="35">
        <v>469.74</v>
      </c>
      <c r="G279" s="85"/>
      <c r="H279" s="85"/>
      <c r="I279" s="85"/>
      <c r="J279" s="85"/>
      <c r="K279" s="76"/>
      <c r="L279" s="76"/>
      <c r="M279" s="76"/>
      <c r="N279" s="36">
        <f t="shared" ref="N279:N280" si="46">+F279+$K$17+$L$17+$M$17</f>
        <v>469.38</v>
      </c>
      <c r="O279" s="85"/>
      <c r="P279" s="76"/>
      <c r="Q279" s="78"/>
      <c r="R279" s="80"/>
    </row>
    <row r="280" spans="1:18" x14ac:dyDescent="0.4">
      <c r="A280" s="37" t="s">
        <v>35</v>
      </c>
      <c r="B280" s="86"/>
      <c r="C280" s="86"/>
      <c r="D280" s="77"/>
      <c r="E280" s="81"/>
      <c r="F280" s="38">
        <v>975.12</v>
      </c>
      <c r="G280" s="86"/>
      <c r="H280" s="86"/>
      <c r="I280" s="86"/>
      <c r="J280" s="86"/>
      <c r="K280" s="77"/>
      <c r="L280" s="77"/>
      <c r="M280" s="77"/>
      <c r="N280" s="39">
        <f t="shared" si="46"/>
        <v>974.76</v>
      </c>
      <c r="O280" s="86"/>
      <c r="P280" s="77"/>
      <c r="Q280" s="79"/>
      <c r="R280" s="81"/>
    </row>
    <row r="281" spans="1:18" x14ac:dyDescent="0.4">
      <c r="A281" s="40" t="s">
        <v>37</v>
      </c>
      <c r="B281" s="82" t="s">
        <v>38</v>
      </c>
      <c r="C281" s="83"/>
      <c r="D281" s="83"/>
      <c r="E281" s="83"/>
      <c r="F281" s="83"/>
      <c r="G281" s="83"/>
      <c r="H281" s="83"/>
      <c r="I281" s="83"/>
      <c r="J281" s="83"/>
      <c r="K281" s="83"/>
      <c r="L281" s="83"/>
      <c r="M281" s="83"/>
      <c r="N281" s="83"/>
      <c r="O281" s="83"/>
      <c r="P281" s="83"/>
      <c r="Q281" s="83"/>
      <c r="R281" s="84"/>
    </row>
    <row r="282" spans="1:18" ht="33.75" x14ac:dyDescent="0.5">
      <c r="A282" s="48"/>
    </row>
    <row r="283" spans="1:18" x14ac:dyDescent="0.4">
      <c r="A283" s="87" t="s">
        <v>53</v>
      </c>
      <c r="B283" s="87"/>
      <c r="C283" s="87"/>
      <c r="D283" s="87"/>
      <c r="E283" s="87"/>
      <c r="F283" s="87"/>
      <c r="G283" s="87"/>
      <c r="H283" s="87"/>
      <c r="I283" s="87"/>
      <c r="J283" s="87"/>
      <c r="K283" s="87"/>
      <c r="L283" s="87"/>
      <c r="M283" s="87"/>
      <c r="N283" s="87"/>
      <c r="O283" s="87"/>
      <c r="P283" s="87"/>
      <c r="Q283" s="87"/>
      <c r="R283" s="87"/>
    </row>
    <row r="284" spans="1:18" x14ac:dyDescent="0.4">
      <c r="A284" s="88" t="s">
        <v>221</v>
      </c>
      <c r="B284" s="6"/>
      <c r="C284" s="6"/>
      <c r="D284" s="6"/>
      <c r="E284" s="90" t="s">
        <v>41</v>
      </c>
      <c r="F284" s="7"/>
      <c r="G284" s="7"/>
      <c r="H284" s="7"/>
      <c r="I284" s="7"/>
      <c r="J284" s="7"/>
      <c r="K284" s="7"/>
      <c r="L284" s="7"/>
      <c r="M284" s="7"/>
      <c r="N284" s="90" t="s">
        <v>39</v>
      </c>
      <c r="O284" s="7"/>
      <c r="P284" s="7"/>
      <c r="Q284" s="7"/>
      <c r="R284" s="90" t="s">
        <v>44</v>
      </c>
    </row>
    <row r="285" spans="1:18" x14ac:dyDescent="0.4">
      <c r="A285" s="88"/>
      <c r="B285" s="6"/>
      <c r="C285" s="6"/>
      <c r="D285" s="6"/>
      <c r="E285" s="90"/>
      <c r="F285" s="7"/>
      <c r="G285" s="7"/>
      <c r="H285" s="7"/>
      <c r="I285" s="7"/>
      <c r="J285" s="7"/>
      <c r="K285" s="7"/>
      <c r="L285" s="7"/>
      <c r="M285" s="7"/>
      <c r="N285" s="90"/>
      <c r="O285" s="7"/>
      <c r="P285" s="7"/>
      <c r="Q285" s="7"/>
      <c r="R285" s="90"/>
    </row>
    <row r="286" spans="1:18" x14ac:dyDescent="0.4">
      <c r="A286" s="89"/>
      <c r="B286" s="8" t="s">
        <v>273</v>
      </c>
      <c r="C286" s="9" t="s">
        <v>3</v>
      </c>
      <c r="D286" s="9" t="s">
        <v>4</v>
      </c>
      <c r="E286" s="91"/>
      <c r="F286" s="10" t="s">
        <v>5</v>
      </c>
      <c r="G286" s="11" t="s">
        <v>6</v>
      </c>
      <c r="H286" s="11" t="s">
        <v>7</v>
      </c>
      <c r="I286" s="11" t="s">
        <v>8</v>
      </c>
      <c r="J286" s="11" t="s">
        <v>9</v>
      </c>
      <c r="K286" s="12" t="s">
        <v>10</v>
      </c>
      <c r="L286" s="13" t="s">
        <v>11</v>
      </c>
      <c r="M286" s="12" t="s">
        <v>12</v>
      </c>
      <c r="N286" s="91"/>
      <c r="O286" s="10" t="s">
        <v>13</v>
      </c>
      <c r="P286" s="14" t="s">
        <v>14</v>
      </c>
      <c r="Q286" s="14" t="s">
        <v>15</v>
      </c>
      <c r="R286" s="91"/>
    </row>
    <row r="287" spans="1:18" x14ac:dyDescent="0.4">
      <c r="A287" s="15" t="s">
        <v>40</v>
      </c>
      <c r="B287" s="16"/>
      <c r="C287" s="17"/>
      <c r="D287" s="17"/>
      <c r="E287" s="18"/>
      <c r="F287" s="17"/>
      <c r="G287" s="16"/>
      <c r="H287" s="17"/>
      <c r="I287" s="17"/>
      <c r="J287" s="17"/>
      <c r="K287" s="17"/>
      <c r="L287" s="17"/>
      <c r="M287" s="17"/>
      <c r="N287" s="19"/>
      <c r="O287" s="16"/>
      <c r="P287" s="17"/>
      <c r="Q287" s="20"/>
      <c r="R287" s="20"/>
    </row>
    <row r="288" spans="1:18" x14ac:dyDescent="0.4">
      <c r="A288" s="21" t="s">
        <v>28</v>
      </c>
      <c r="B288" s="85">
        <f>0.482922205340068*($F$3/38.52)</f>
        <v>0.48292220534006802</v>
      </c>
      <c r="C288" s="85">
        <f>0.02903302476*($F$3/38.52)</f>
        <v>2.9033024760000001E-2</v>
      </c>
      <c r="D288" s="85">
        <v>7.9459999999999999E-3</v>
      </c>
      <c r="E288" s="92">
        <f>B288+C288+D288</f>
        <v>0.51990123010006806</v>
      </c>
      <c r="F288" s="85" t="str">
        <f>'Prezzi vulnerabile ITA'!F288</f>
        <v xml:space="preserve">- </v>
      </c>
      <c r="G288" s="22">
        <v>0</v>
      </c>
      <c r="H288" s="85">
        <f>0.14469028776*($F$3/38.52)</f>
        <v>0.14469028776000001</v>
      </c>
      <c r="I288" s="85">
        <v>1.186E-3</v>
      </c>
      <c r="J288" s="85">
        <v>1.4455000000000001E-2</v>
      </c>
      <c r="K288" s="78" t="s">
        <v>45</v>
      </c>
      <c r="L288" s="78" t="s">
        <v>45</v>
      </c>
      <c r="M288" s="78" t="s">
        <v>45</v>
      </c>
      <c r="N288" s="23">
        <f>+G288+$H$10+$I$10+$J$10</f>
        <v>0.12655644044</v>
      </c>
      <c r="O288" s="85">
        <v>1.2695E-2</v>
      </c>
      <c r="P288" s="49">
        <v>0</v>
      </c>
      <c r="Q288" s="85">
        <v>7.2919999999999999E-3</v>
      </c>
      <c r="R288" s="25">
        <f>+$O$10+P288+$Q$10</f>
        <v>3.6708999999999999E-2</v>
      </c>
    </row>
    <row r="289" spans="1:18" x14ac:dyDescent="0.4">
      <c r="A289" s="21" t="s">
        <v>29</v>
      </c>
      <c r="B289" s="85"/>
      <c r="C289" s="85"/>
      <c r="D289" s="85"/>
      <c r="E289" s="92"/>
      <c r="F289" s="85"/>
      <c r="G289" s="22">
        <v>6.9823999999999997E-2</v>
      </c>
      <c r="H289" s="85"/>
      <c r="I289" s="85"/>
      <c r="J289" s="85"/>
      <c r="K289" s="78"/>
      <c r="L289" s="78"/>
      <c r="M289" s="78"/>
      <c r="N289" s="23">
        <f t="shared" ref="N289:N293" si="47">+G289+$H$10+$I$10+$J$10</f>
        <v>0.19638044044</v>
      </c>
      <c r="O289" s="85"/>
      <c r="P289" s="49">
        <v>4.6199999999999998E-2</v>
      </c>
      <c r="Q289" s="85"/>
      <c r="R289" s="25">
        <f t="shared" ref="R289:R293" si="48">+$O$10+P289+$Q$10</f>
        <v>8.2908999999999983E-2</v>
      </c>
    </row>
    <row r="290" spans="1:18" x14ac:dyDescent="0.4">
      <c r="A290" s="21" t="s">
        <v>30</v>
      </c>
      <c r="B290" s="85"/>
      <c r="C290" s="85"/>
      <c r="D290" s="85"/>
      <c r="E290" s="92"/>
      <c r="F290" s="85"/>
      <c r="G290" s="22">
        <v>6.3909000000000007E-2</v>
      </c>
      <c r="H290" s="85"/>
      <c r="I290" s="85"/>
      <c r="J290" s="85"/>
      <c r="K290" s="78"/>
      <c r="L290" s="78"/>
      <c r="M290" s="78"/>
      <c r="N290" s="23">
        <f t="shared" si="47"/>
        <v>0.19046544043999999</v>
      </c>
      <c r="O290" s="85"/>
      <c r="P290" s="49">
        <v>2.7300000000000001E-2</v>
      </c>
      <c r="Q290" s="85"/>
      <c r="R290" s="25">
        <f t="shared" si="48"/>
        <v>6.400900000000001E-2</v>
      </c>
    </row>
    <row r="291" spans="1:18" x14ac:dyDescent="0.4">
      <c r="A291" s="21" t="s">
        <v>31</v>
      </c>
      <c r="B291" s="85"/>
      <c r="C291" s="85"/>
      <c r="D291" s="85"/>
      <c r="E291" s="92"/>
      <c r="F291" s="85"/>
      <c r="G291" s="22">
        <v>6.4177999999999999E-2</v>
      </c>
      <c r="H291" s="85"/>
      <c r="I291" s="85"/>
      <c r="J291" s="85"/>
      <c r="K291" s="78"/>
      <c r="L291" s="78"/>
      <c r="M291" s="78"/>
      <c r="N291" s="23">
        <f t="shared" si="47"/>
        <v>0.19073444044000001</v>
      </c>
      <c r="O291" s="85"/>
      <c r="P291" s="49">
        <v>2.2100000000000002E-2</v>
      </c>
      <c r="Q291" s="85"/>
      <c r="R291" s="25">
        <f t="shared" si="48"/>
        <v>5.8809E-2</v>
      </c>
    </row>
    <row r="292" spans="1:18" x14ac:dyDescent="0.4">
      <c r="A292" s="21" t="s">
        <v>32</v>
      </c>
      <c r="B292" s="85"/>
      <c r="C292" s="85"/>
      <c r="D292" s="85"/>
      <c r="E292" s="92"/>
      <c r="F292" s="85"/>
      <c r="G292" s="22">
        <v>4.7953999999999997E-2</v>
      </c>
      <c r="H292" s="85"/>
      <c r="I292" s="85"/>
      <c r="J292" s="85"/>
      <c r="K292" s="78"/>
      <c r="L292" s="78"/>
      <c r="M292" s="78"/>
      <c r="N292" s="23">
        <f t="shared" si="47"/>
        <v>0.17451044044</v>
      </c>
      <c r="O292" s="85"/>
      <c r="P292" s="49">
        <v>1.5800000000000002E-2</v>
      </c>
      <c r="Q292" s="85"/>
      <c r="R292" s="25">
        <f t="shared" si="48"/>
        <v>5.2509E-2</v>
      </c>
    </row>
    <row r="293" spans="1:18" x14ac:dyDescent="0.4">
      <c r="A293" s="21" t="s">
        <v>33</v>
      </c>
      <c r="B293" s="86"/>
      <c r="C293" s="86"/>
      <c r="D293" s="86"/>
      <c r="E293" s="93"/>
      <c r="F293" s="86"/>
      <c r="G293" s="22">
        <v>2.4291E-2</v>
      </c>
      <c r="H293" s="86"/>
      <c r="I293" s="86"/>
      <c r="J293" s="86"/>
      <c r="K293" s="79"/>
      <c r="L293" s="79"/>
      <c r="M293" s="79"/>
      <c r="N293" s="23">
        <f t="shared" si="47"/>
        <v>0.15084744044000001</v>
      </c>
      <c r="O293" s="86"/>
      <c r="P293" s="49">
        <v>6.6E-3</v>
      </c>
      <c r="Q293" s="86"/>
      <c r="R293" s="25">
        <f t="shared" si="48"/>
        <v>4.3309E-2</v>
      </c>
    </row>
    <row r="294" spans="1:18" x14ac:dyDescent="0.4">
      <c r="A294" s="27" t="s">
        <v>36</v>
      </c>
      <c r="B294" s="28"/>
      <c r="C294" s="29"/>
      <c r="D294" s="28"/>
      <c r="E294" s="30"/>
      <c r="F294" s="31"/>
      <c r="G294" s="28"/>
      <c r="H294" s="32"/>
      <c r="I294" s="28"/>
      <c r="J294" s="28"/>
      <c r="K294" s="28"/>
      <c r="L294" s="28"/>
      <c r="M294" s="28"/>
      <c r="N294" s="30"/>
      <c r="O294" s="28"/>
      <c r="P294" s="32"/>
      <c r="Q294" s="33"/>
      <c r="R294" s="33"/>
    </row>
    <row r="295" spans="1:18" x14ac:dyDescent="0.4">
      <c r="A295" s="34" t="s">
        <v>51</v>
      </c>
      <c r="B295" s="78" t="str">
        <f>'Prezzi vulnerabile ITA'!B295</f>
        <v xml:space="preserve">- </v>
      </c>
      <c r="C295" s="78" t="str">
        <f>'Prezzi vulnerabile ITA'!C295</f>
        <v xml:space="preserve">- </v>
      </c>
      <c r="D295" s="76">
        <v>58.93</v>
      </c>
      <c r="E295" s="80">
        <f>SUM(B295:D297)</f>
        <v>58.93</v>
      </c>
      <c r="F295" s="35">
        <v>67.39</v>
      </c>
      <c r="G295" s="78" t="str">
        <f>'Prezzi vulnerabile ITA'!G295</f>
        <v xml:space="preserve">- </v>
      </c>
      <c r="H295" s="78" t="str">
        <f>'Prezzi vulnerabile ITA'!H295</f>
        <v xml:space="preserve">- </v>
      </c>
      <c r="I295" s="78" t="str">
        <f>'Prezzi vulnerabile ITA'!I295</f>
        <v xml:space="preserve">- </v>
      </c>
      <c r="J295" s="78" t="str">
        <f>'Prezzi vulnerabile ITA'!J295</f>
        <v xml:space="preserve">- </v>
      </c>
      <c r="K295" s="76">
        <v>-0.25</v>
      </c>
      <c r="L295" s="76">
        <v>0.06</v>
      </c>
      <c r="M295" s="76">
        <v>0</v>
      </c>
      <c r="N295" s="36">
        <f>+F295+$K$17+$L$17+$M$17</f>
        <v>67.03</v>
      </c>
      <c r="O295" s="78" t="str">
        <f>'Prezzi vulnerabile ITA'!O295</f>
        <v xml:space="preserve">- </v>
      </c>
      <c r="P295" s="76">
        <v>-23.13</v>
      </c>
      <c r="Q295" s="78" t="s">
        <v>45</v>
      </c>
      <c r="R295" s="80">
        <v>-23.13</v>
      </c>
    </row>
    <row r="296" spans="1:18" x14ac:dyDescent="0.4">
      <c r="A296" s="34" t="s">
        <v>34</v>
      </c>
      <c r="B296" s="85"/>
      <c r="C296" s="85"/>
      <c r="D296" s="76"/>
      <c r="E296" s="80"/>
      <c r="F296" s="35">
        <v>469.74</v>
      </c>
      <c r="G296" s="85"/>
      <c r="H296" s="85"/>
      <c r="I296" s="85"/>
      <c r="J296" s="85"/>
      <c r="K296" s="76"/>
      <c r="L296" s="76"/>
      <c r="M296" s="76"/>
      <c r="N296" s="36">
        <f t="shared" ref="N296:N297" si="49">+F296+$K$17+$L$17+$M$17</f>
        <v>469.38</v>
      </c>
      <c r="O296" s="85"/>
      <c r="P296" s="76"/>
      <c r="Q296" s="78"/>
      <c r="R296" s="80"/>
    </row>
    <row r="297" spans="1:18" x14ac:dyDescent="0.4">
      <c r="A297" s="37" t="s">
        <v>35</v>
      </c>
      <c r="B297" s="86"/>
      <c r="C297" s="86"/>
      <c r="D297" s="77"/>
      <c r="E297" s="81"/>
      <c r="F297" s="38">
        <v>975.12</v>
      </c>
      <c r="G297" s="86"/>
      <c r="H297" s="86"/>
      <c r="I297" s="86"/>
      <c r="J297" s="86"/>
      <c r="K297" s="77"/>
      <c r="L297" s="77"/>
      <c r="M297" s="77"/>
      <c r="N297" s="39">
        <f t="shared" si="49"/>
        <v>974.76</v>
      </c>
      <c r="O297" s="86"/>
      <c r="P297" s="77"/>
      <c r="Q297" s="79"/>
      <c r="R297" s="81"/>
    </row>
    <row r="298" spans="1:18" x14ac:dyDescent="0.4">
      <c r="A298" s="40" t="s">
        <v>37</v>
      </c>
      <c r="B298" s="82" t="s">
        <v>38</v>
      </c>
      <c r="C298" s="83"/>
      <c r="D298" s="83"/>
      <c r="E298" s="83"/>
      <c r="F298" s="83"/>
      <c r="G298" s="83"/>
      <c r="H298" s="83"/>
      <c r="I298" s="83"/>
      <c r="J298" s="83"/>
      <c r="K298" s="83"/>
      <c r="L298" s="83"/>
      <c r="M298" s="83"/>
      <c r="N298" s="83"/>
      <c r="O298" s="83"/>
      <c r="P298" s="83"/>
      <c r="Q298" s="83"/>
      <c r="R298" s="84"/>
    </row>
    <row r="299" spans="1:18" ht="33.75" x14ac:dyDescent="0.5">
      <c r="A299" s="48"/>
    </row>
    <row r="300" spans="1:18" x14ac:dyDescent="0.4">
      <c r="A300" s="87" t="s">
        <v>53</v>
      </c>
      <c r="B300" s="87"/>
      <c r="C300" s="87"/>
      <c r="D300" s="87"/>
      <c r="E300" s="87"/>
      <c r="F300" s="87"/>
      <c r="G300" s="87"/>
      <c r="H300" s="87"/>
      <c r="I300" s="87"/>
      <c r="J300" s="87"/>
      <c r="K300" s="87"/>
      <c r="L300" s="87"/>
      <c r="M300" s="87"/>
      <c r="N300" s="87"/>
      <c r="O300" s="87"/>
      <c r="P300" s="87"/>
      <c r="Q300" s="87"/>
      <c r="R300" s="87"/>
    </row>
    <row r="301" spans="1:18" x14ac:dyDescent="0.4">
      <c r="A301" s="88" t="s">
        <v>220</v>
      </c>
      <c r="B301" s="6"/>
      <c r="C301" s="6"/>
      <c r="D301" s="6"/>
      <c r="E301" s="90" t="s">
        <v>41</v>
      </c>
      <c r="F301" s="7"/>
      <c r="G301" s="7"/>
      <c r="H301" s="7"/>
      <c r="I301" s="7"/>
      <c r="J301" s="7"/>
      <c r="K301" s="7"/>
      <c r="L301" s="7"/>
      <c r="M301" s="7"/>
      <c r="N301" s="90" t="s">
        <v>39</v>
      </c>
      <c r="O301" s="7"/>
      <c r="P301" s="7"/>
      <c r="Q301" s="7"/>
      <c r="R301" s="90" t="s">
        <v>44</v>
      </c>
    </row>
    <row r="302" spans="1:18" x14ac:dyDescent="0.4">
      <c r="A302" s="88"/>
      <c r="B302" s="6"/>
      <c r="C302" s="6"/>
      <c r="D302" s="6"/>
      <c r="E302" s="90"/>
      <c r="F302" s="7"/>
      <c r="G302" s="7"/>
      <c r="H302" s="7"/>
      <c r="I302" s="7"/>
      <c r="J302" s="7"/>
      <c r="K302" s="7"/>
      <c r="L302" s="7"/>
      <c r="M302" s="7"/>
      <c r="N302" s="90"/>
      <c r="O302" s="7"/>
      <c r="P302" s="7"/>
      <c r="Q302" s="7"/>
      <c r="R302" s="90"/>
    </row>
    <row r="303" spans="1:18" x14ac:dyDescent="0.4">
      <c r="A303" s="89"/>
      <c r="B303" s="8" t="s">
        <v>273</v>
      </c>
      <c r="C303" s="9" t="s">
        <v>3</v>
      </c>
      <c r="D303" s="9" t="s">
        <v>4</v>
      </c>
      <c r="E303" s="91"/>
      <c r="F303" s="10" t="s">
        <v>5</v>
      </c>
      <c r="G303" s="11" t="s">
        <v>6</v>
      </c>
      <c r="H303" s="11" t="s">
        <v>7</v>
      </c>
      <c r="I303" s="11" t="s">
        <v>8</v>
      </c>
      <c r="J303" s="11" t="s">
        <v>9</v>
      </c>
      <c r="K303" s="12" t="s">
        <v>10</v>
      </c>
      <c r="L303" s="13" t="s">
        <v>11</v>
      </c>
      <c r="M303" s="12" t="s">
        <v>12</v>
      </c>
      <c r="N303" s="91"/>
      <c r="O303" s="10" t="s">
        <v>13</v>
      </c>
      <c r="P303" s="14" t="s">
        <v>14</v>
      </c>
      <c r="Q303" s="14" t="s">
        <v>15</v>
      </c>
      <c r="R303" s="91"/>
    </row>
    <row r="304" spans="1:18" x14ac:dyDescent="0.4">
      <c r="A304" s="15" t="s">
        <v>40</v>
      </c>
      <c r="B304" s="16"/>
      <c r="C304" s="17"/>
      <c r="D304" s="17"/>
      <c r="E304" s="18"/>
      <c r="F304" s="17"/>
      <c r="G304" s="16"/>
      <c r="H304" s="17"/>
      <c r="I304" s="17"/>
      <c r="J304" s="17"/>
      <c r="K304" s="17"/>
      <c r="L304" s="17"/>
      <c r="M304" s="17"/>
      <c r="N304" s="19"/>
      <c r="O304" s="16"/>
      <c r="P304" s="17"/>
      <c r="Q304" s="20"/>
      <c r="R304" s="20"/>
    </row>
    <row r="305" spans="1:18" x14ac:dyDescent="0.4">
      <c r="A305" s="21" t="s">
        <v>28</v>
      </c>
      <c r="B305" s="85">
        <f>0.436849072843982*($F$3/38.52)</f>
        <v>0.436849072843982</v>
      </c>
      <c r="C305" s="85">
        <f>0.02903302476*($F$3/38.52)</f>
        <v>2.9033024760000001E-2</v>
      </c>
      <c r="D305" s="85">
        <v>7.9459999999999999E-3</v>
      </c>
      <c r="E305" s="92">
        <f>B305+C305+D305</f>
        <v>0.47382809760398203</v>
      </c>
      <c r="F305" s="85" t="str">
        <f>'Prezzi vulnerabile ITA'!F305</f>
        <v xml:space="preserve">- </v>
      </c>
      <c r="G305" s="22">
        <v>0</v>
      </c>
      <c r="H305" s="85">
        <f>0.14469028776*($F$3/38.52)</f>
        <v>0.14469028776000001</v>
      </c>
      <c r="I305" s="85">
        <v>1.186E-3</v>
      </c>
      <c r="J305" s="85">
        <v>1.4455000000000001E-2</v>
      </c>
      <c r="K305" s="78" t="s">
        <v>45</v>
      </c>
      <c r="L305" s="78" t="s">
        <v>45</v>
      </c>
      <c r="M305" s="78" t="s">
        <v>45</v>
      </c>
      <c r="N305" s="23">
        <f>+G305+$H$10+$I$10+$J$10</f>
        <v>0.12655644044</v>
      </c>
      <c r="O305" s="85">
        <v>1.2695E-2</v>
      </c>
      <c r="P305" s="49">
        <v>0</v>
      </c>
      <c r="Q305" s="85">
        <v>7.2919999999999999E-3</v>
      </c>
      <c r="R305" s="25">
        <f>+$O$10+P305+$Q$10</f>
        <v>3.6708999999999999E-2</v>
      </c>
    </row>
    <row r="306" spans="1:18" x14ac:dyDescent="0.4">
      <c r="A306" s="21" t="s">
        <v>29</v>
      </c>
      <c r="B306" s="85"/>
      <c r="C306" s="85"/>
      <c r="D306" s="85"/>
      <c r="E306" s="92"/>
      <c r="F306" s="85"/>
      <c r="G306" s="22">
        <v>6.9823999999999997E-2</v>
      </c>
      <c r="H306" s="85"/>
      <c r="I306" s="85"/>
      <c r="J306" s="85"/>
      <c r="K306" s="78"/>
      <c r="L306" s="78"/>
      <c r="M306" s="78"/>
      <c r="N306" s="23">
        <f t="shared" ref="N306:N310" si="50">+G306+$H$10+$I$10+$J$10</f>
        <v>0.19638044044</v>
      </c>
      <c r="O306" s="85"/>
      <c r="P306" s="49">
        <v>4.6199999999999998E-2</v>
      </c>
      <c r="Q306" s="85"/>
      <c r="R306" s="25">
        <f t="shared" ref="R306:R310" si="51">+$O$10+P306+$Q$10</f>
        <v>8.2908999999999983E-2</v>
      </c>
    </row>
    <row r="307" spans="1:18" x14ac:dyDescent="0.4">
      <c r="A307" s="21" t="s">
        <v>30</v>
      </c>
      <c r="B307" s="85"/>
      <c r="C307" s="85"/>
      <c r="D307" s="85"/>
      <c r="E307" s="92"/>
      <c r="F307" s="85"/>
      <c r="G307" s="22">
        <v>6.3909000000000007E-2</v>
      </c>
      <c r="H307" s="85"/>
      <c r="I307" s="85"/>
      <c r="J307" s="85"/>
      <c r="K307" s="78"/>
      <c r="L307" s="78"/>
      <c r="M307" s="78"/>
      <c r="N307" s="23">
        <f t="shared" si="50"/>
        <v>0.19046544043999999</v>
      </c>
      <c r="O307" s="85"/>
      <c r="P307" s="49">
        <v>2.7300000000000001E-2</v>
      </c>
      <c r="Q307" s="85"/>
      <c r="R307" s="25">
        <f t="shared" si="51"/>
        <v>6.400900000000001E-2</v>
      </c>
    </row>
    <row r="308" spans="1:18" x14ac:dyDescent="0.4">
      <c r="A308" s="21" t="s">
        <v>31</v>
      </c>
      <c r="B308" s="85"/>
      <c r="C308" s="85"/>
      <c r="D308" s="85"/>
      <c r="E308" s="92"/>
      <c r="F308" s="85"/>
      <c r="G308" s="22">
        <v>6.4177999999999999E-2</v>
      </c>
      <c r="H308" s="85"/>
      <c r="I308" s="85"/>
      <c r="J308" s="85"/>
      <c r="K308" s="78"/>
      <c r="L308" s="78"/>
      <c r="M308" s="78"/>
      <c r="N308" s="23">
        <f t="shared" si="50"/>
        <v>0.19073444044000001</v>
      </c>
      <c r="O308" s="85"/>
      <c r="P308" s="49">
        <v>2.2100000000000002E-2</v>
      </c>
      <c r="Q308" s="85"/>
      <c r="R308" s="25">
        <f t="shared" si="51"/>
        <v>5.8809E-2</v>
      </c>
    </row>
    <row r="309" spans="1:18" x14ac:dyDescent="0.4">
      <c r="A309" s="21" t="s">
        <v>32</v>
      </c>
      <c r="B309" s="85"/>
      <c r="C309" s="85"/>
      <c r="D309" s="85"/>
      <c r="E309" s="92"/>
      <c r="F309" s="85"/>
      <c r="G309" s="22">
        <v>4.7953999999999997E-2</v>
      </c>
      <c r="H309" s="85"/>
      <c r="I309" s="85"/>
      <c r="J309" s="85"/>
      <c r="K309" s="78"/>
      <c r="L309" s="78"/>
      <c r="M309" s="78"/>
      <c r="N309" s="23">
        <f t="shared" si="50"/>
        <v>0.17451044044</v>
      </c>
      <c r="O309" s="85"/>
      <c r="P309" s="49">
        <v>1.5800000000000002E-2</v>
      </c>
      <c r="Q309" s="85"/>
      <c r="R309" s="25">
        <f t="shared" si="51"/>
        <v>5.2509E-2</v>
      </c>
    </row>
    <row r="310" spans="1:18" x14ac:dyDescent="0.4">
      <c r="A310" s="21" t="s">
        <v>33</v>
      </c>
      <c r="B310" s="86"/>
      <c r="C310" s="86"/>
      <c r="D310" s="86"/>
      <c r="E310" s="93"/>
      <c r="F310" s="86"/>
      <c r="G310" s="22">
        <v>2.4291E-2</v>
      </c>
      <c r="H310" s="86"/>
      <c r="I310" s="86"/>
      <c r="J310" s="86"/>
      <c r="K310" s="79"/>
      <c r="L310" s="79"/>
      <c r="M310" s="79"/>
      <c r="N310" s="23">
        <f t="shared" si="50"/>
        <v>0.15084744044000001</v>
      </c>
      <c r="O310" s="86"/>
      <c r="P310" s="49">
        <v>6.6E-3</v>
      </c>
      <c r="Q310" s="86"/>
      <c r="R310" s="25">
        <f t="shared" si="51"/>
        <v>4.3309E-2</v>
      </c>
    </row>
    <row r="311" spans="1:18" x14ac:dyDescent="0.4">
      <c r="A311" s="27" t="s">
        <v>36</v>
      </c>
      <c r="B311" s="28"/>
      <c r="C311" s="29"/>
      <c r="D311" s="28"/>
      <c r="E311" s="30"/>
      <c r="F311" s="31"/>
      <c r="G311" s="28"/>
      <c r="H311" s="32"/>
      <c r="I311" s="28"/>
      <c r="J311" s="28"/>
      <c r="K311" s="28"/>
      <c r="L311" s="28"/>
      <c r="M311" s="28"/>
      <c r="N311" s="30"/>
      <c r="O311" s="28"/>
      <c r="P311" s="32"/>
      <c r="Q311" s="33"/>
      <c r="R311" s="33"/>
    </row>
    <row r="312" spans="1:18" x14ac:dyDescent="0.4">
      <c r="A312" s="34" t="s">
        <v>51</v>
      </c>
      <c r="B312" s="78" t="str">
        <f>'Prezzi vulnerabile ITA'!B312</f>
        <v xml:space="preserve">- </v>
      </c>
      <c r="C312" s="78" t="str">
        <f>'Prezzi vulnerabile ITA'!C312</f>
        <v xml:space="preserve">- </v>
      </c>
      <c r="D312" s="76">
        <v>58.93</v>
      </c>
      <c r="E312" s="80">
        <f>SUM(B312:D314)</f>
        <v>58.93</v>
      </c>
      <c r="F312" s="35">
        <v>67.39</v>
      </c>
      <c r="G312" s="78" t="str">
        <f>'Prezzi vulnerabile ITA'!G312</f>
        <v xml:space="preserve">- </v>
      </c>
      <c r="H312" s="78" t="str">
        <f>'Prezzi vulnerabile ITA'!H312</f>
        <v xml:space="preserve">- </v>
      </c>
      <c r="I312" s="78" t="str">
        <f>'Prezzi vulnerabile ITA'!I312</f>
        <v xml:space="preserve">- </v>
      </c>
      <c r="J312" s="78" t="str">
        <f>'Prezzi vulnerabile ITA'!J312</f>
        <v xml:space="preserve">- </v>
      </c>
      <c r="K312" s="76">
        <v>-0.25</v>
      </c>
      <c r="L312" s="76">
        <v>0.06</v>
      </c>
      <c r="M312" s="76">
        <v>0</v>
      </c>
      <c r="N312" s="36">
        <f>+F312+$K$17+$L$17+$M$17</f>
        <v>67.03</v>
      </c>
      <c r="O312" s="78" t="str">
        <f>'Prezzi vulnerabile ITA'!O312</f>
        <v xml:space="preserve">- </v>
      </c>
      <c r="P312" s="76">
        <v>-23.13</v>
      </c>
      <c r="Q312" s="78" t="s">
        <v>45</v>
      </c>
      <c r="R312" s="80">
        <v>-23.13</v>
      </c>
    </row>
    <row r="313" spans="1:18" x14ac:dyDescent="0.4">
      <c r="A313" s="34" t="s">
        <v>34</v>
      </c>
      <c r="B313" s="85"/>
      <c r="C313" s="85"/>
      <c r="D313" s="76"/>
      <c r="E313" s="80"/>
      <c r="F313" s="35">
        <v>469.74</v>
      </c>
      <c r="G313" s="85"/>
      <c r="H313" s="85"/>
      <c r="I313" s="85"/>
      <c r="J313" s="85"/>
      <c r="K313" s="76"/>
      <c r="L313" s="76"/>
      <c r="M313" s="76"/>
      <c r="N313" s="36">
        <f t="shared" ref="N313:N314" si="52">+F313+$K$17+$L$17+$M$17</f>
        <v>469.38</v>
      </c>
      <c r="O313" s="85"/>
      <c r="P313" s="76"/>
      <c r="Q313" s="78"/>
      <c r="R313" s="80"/>
    </row>
    <row r="314" spans="1:18" x14ac:dyDescent="0.4">
      <c r="A314" s="37" t="s">
        <v>35</v>
      </c>
      <c r="B314" s="86"/>
      <c r="C314" s="86"/>
      <c r="D314" s="77"/>
      <c r="E314" s="81"/>
      <c r="F314" s="38">
        <v>975.12</v>
      </c>
      <c r="G314" s="86"/>
      <c r="H314" s="86"/>
      <c r="I314" s="86"/>
      <c r="J314" s="86"/>
      <c r="K314" s="77"/>
      <c r="L314" s="77"/>
      <c r="M314" s="77"/>
      <c r="N314" s="39">
        <f t="shared" si="52"/>
        <v>974.76</v>
      </c>
      <c r="O314" s="86"/>
      <c r="P314" s="77"/>
      <c r="Q314" s="79"/>
      <c r="R314" s="81"/>
    </row>
    <row r="315" spans="1:18" x14ac:dyDescent="0.4">
      <c r="A315" s="40" t="s">
        <v>37</v>
      </c>
      <c r="B315" s="82" t="s">
        <v>38</v>
      </c>
      <c r="C315" s="83"/>
      <c r="D315" s="83"/>
      <c r="E315" s="83"/>
      <c r="F315" s="83"/>
      <c r="G315" s="83"/>
      <c r="H315" s="83"/>
      <c r="I315" s="83"/>
      <c r="J315" s="83"/>
      <c r="K315" s="83"/>
      <c r="L315" s="83"/>
      <c r="M315" s="83"/>
      <c r="N315" s="83"/>
      <c r="O315" s="83"/>
      <c r="P315" s="83"/>
      <c r="Q315" s="83"/>
      <c r="R315" s="84"/>
    </row>
    <row r="316" spans="1:18" x14ac:dyDescent="0.4">
      <c r="A316" s="50"/>
      <c r="B316" s="42"/>
      <c r="C316" s="42"/>
      <c r="D316" s="42"/>
      <c r="E316" s="42"/>
      <c r="F316" s="42"/>
      <c r="G316" s="42"/>
      <c r="H316" s="42"/>
      <c r="I316" s="42"/>
      <c r="J316" s="42"/>
      <c r="K316" s="42"/>
      <c r="L316" s="42"/>
      <c r="M316" s="42"/>
      <c r="N316" s="42"/>
      <c r="O316" s="42"/>
      <c r="P316" s="42"/>
      <c r="Q316" s="42"/>
      <c r="R316" s="43"/>
    </row>
    <row r="317" spans="1:18" x14ac:dyDescent="0.4">
      <c r="A317" s="112" t="s">
        <v>53</v>
      </c>
      <c r="B317" s="113"/>
      <c r="C317" s="113"/>
      <c r="D317" s="113"/>
      <c r="E317" s="113"/>
      <c r="F317" s="113"/>
      <c r="G317" s="113"/>
      <c r="H317" s="113"/>
      <c r="I317" s="113"/>
      <c r="J317" s="113"/>
      <c r="K317" s="113"/>
      <c r="L317" s="113"/>
      <c r="M317" s="113"/>
      <c r="N317" s="113"/>
      <c r="O317" s="113"/>
      <c r="P317" s="113"/>
      <c r="Q317" s="113"/>
      <c r="R317" s="114"/>
    </row>
    <row r="318" spans="1:18" x14ac:dyDescent="0.4">
      <c r="A318" s="115" t="s">
        <v>217</v>
      </c>
      <c r="B318" s="6"/>
      <c r="C318" s="6"/>
      <c r="D318" s="6"/>
      <c r="E318" s="116" t="s">
        <v>41</v>
      </c>
      <c r="F318" s="7"/>
      <c r="G318" s="7"/>
      <c r="H318" s="7"/>
      <c r="I318" s="7"/>
      <c r="J318" s="7"/>
      <c r="K318" s="7"/>
      <c r="L318" s="7"/>
      <c r="M318" s="7"/>
      <c r="N318" s="116" t="s">
        <v>39</v>
      </c>
      <c r="O318" s="7"/>
      <c r="P318" s="7"/>
      <c r="Q318" s="7"/>
      <c r="R318" s="116" t="s">
        <v>44</v>
      </c>
    </row>
    <row r="319" spans="1:18" x14ac:dyDescent="0.4">
      <c r="A319" s="88"/>
      <c r="B319" s="6"/>
      <c r="C319" s="6"/>
      <c r="D319" s="6"/>
      <c r="E319" s="90"/>
      <c r="F319" s="7"/>
      <c r="G319" s="7"/>
      <c r="H319" s="7"/>
      <c r="I319" s="7"/>
      <c r="J319" s="7"/>
      <c r="K319" s="7"/>
      <c r="L319" s="7"/>
      <c r="M319" s="7"/>
      <c r="N319" s="90"/>
      <c r="O319" s="7"/>
      <c r="P319" s="7"/>
      <c r="Q319" s="7"/>
      <c r="R319" s="90"/>
    </row>
    <row r="320" spans="1:18" x14ac:dyDescent="0.4">
      <c r="A320" s="89"/>
      <c r="B320" s="8" t="s">
        <v>273</v>
      </c>
      <c r="C320" s="9" t="s">
        <v>3</v>
      </c>
      <c r="D320" s="9" t="s">
        <v>4</v>
      </c>
      <c r="E320" s="91"/>
      <c r="F320" s="10" t="s">
        <v>5</v>
      </c>
      <c r="G320" s="11" t="s">
        <v>6</v>
      </c>
      <c r="H320" s="11" t="s">
        <v>7</v>
      </c>
      <c r="I320" s="11" t="s">
        <v>8</v>
      </c>
      <c r="J320" s="11" t="s">
        <v>9</v>
      </c>
      <c r="K320" s="12" t="s">
        <v>10</v>
      </c>
      <c r="L320" s="13" t="s">
        <v>11</v>
      </c>
      <c r="M320" s="12" t="s">
        <v>12</v>
      </c>
      <c r="N320" s="91"/>
      <c r="O320" s="10" t="s">
        <v>13</v>
      </c>
      <c r="P320" s="14" t="s">
        <v>14</v>
      </c>
      <c r="Q320" s="14" t="s">
        <v>15</v>
      </c>
      <c r="R320" s="91"/>
    </row>
    <row r="321" spans="1:18" x14ac:dyDescent="0.4">
      <c r="A321" s="15" t="s">
        <v>40</v>
      </c>
      <c r="B321" s="16"/>
      <c r="C321" s="17"/>
      <c r="D321" s="17"/>
      <c r="E321" s="18"/>
      <c r="F321" s="17"/>
      <c r="G321" s="16"/>
      <c r="H321" s="17"/>
      <c r="I321" s="17"/>
      <c r="J321" s="17"/>
      <c r="K321" s="17"/>
      <c r="L321" s="17"/>
      <c r="M321" s="17"/>
      <c r="N321" s="19"/>
      <c r="O321" s="16"/>
      <c r="P321" s="17"/>
      <c r="Q321" s="20"/>
      <c r="R321" s="20"/>
    </row>
    <row r="322" spans="1:18" x14ac:dyDescent="0.4">
      <c r="A322" s="21" t="s">
        <v>28</v>
      </c>
      <c r="B322" s="85">
        <f>0.415249169387817*($F$3/38.52)</f>
        <v>0.41524916938781697</v>
      </c>
      <c r="C322" s="85">
        <f>0.0356388966*($F$3/38.52)</f>
        <v>3.5638896599999997E-2</v>
      </c>
      <c r="D322" s="85">
        <v>7.9459999999999999E-3</v>
      </c>
      <c r="E322" s="117">
        <f>B322+C322+D322</f>
        <v>0.45883406598781695</v>
      </c>
      <c r="F322" s="85" t="str">
        <f>'Prezzi vulnerabile ITA'!F305</f>
        <v xml:space="preserve">- </v>
      </c>
      <c r="G322" s="22">
        <v>0</v>
      </c>
      <c r="H322" s="85">
        <f>0.10969856568*($F$3/38.52)</f>
        <v>0.10969856568</v>
      </c>
      <c r="I322" s="85">
        <v>1.186E-3</v>
      </c>
      <c r="J322" s="85">
        <v>1.4455000000000001E-2</v>
      </c>
      <c r="K322" s="78" t="s">
        <v>45</v>
      </c>
      <c r="L322" s="78" t="s">
        <v>45</v>
      </c>
      <c r="M322" s="78" t="s">
        <v>45</v>
      </c>
      <c r="N322" s="23">
        <f>+G322+$H$10+$I$10+$J$10</f>
        <v>0.12655644044</v>
      </c>
      <c r="O322" s="85">
        <v>1.2695E-2</v>
      </c>
      <c r="P322" s="49">
        <v>0</v>
      </c>
      <c r="Q322" s="85">
        <v>7.2919999999999999E-3</v>
      </c>
      <c r="R322" s="25">
        <f>+$O$10+P322+$Q$10</f>
        <v>3.6708999999999999E-2</v>
      </c>
    </row>
    <row r="323" spans="1:18" x14ac:dyDescent="0.4">
      <c r="A323" s="21" t="s">
        <v>29</v>
      </c>
      <c r="B323" s="85"/>
      <c r="C323" s="85"/>
      <c r="D323" s="85"/>
      <c r="E323" s="117"/>
      <c r="F323" s="85"/>
      <c r="G323" s="22">
        <v>6.9823999999999997E-2</v>
      </c>
      <c r="H323" s="85"/>
      <c r="I323" s="85"/>
      <c r="J323" s="85"/>
      <c r="K323" s="78"/>
      <c r="L323" s="78"/>
      <c r="M323" s="78"/>
      <c r="N323" s="23">
        <f t="shared" ref="N323:N327" si="53">+G323+$H$10+$I$10+$J$10</f>
        <v>0.19638044044</v>
      </c>
      <c r="O323" s="85"/>
      <c r="P323" s="49">
        <v>4.6199999999999998E-2</v>
      </c>
      <c r="Q323" s="85"/>
      <c r="R323" s="25">
        <f t="shared" ref="R323:R327" si="54">+$O$10+P323+$Q$10</f>
        <v>8.2908999999999983E-2</v>
      </c>
    </row>
    <row r="324" spans="1:18" x14ac:dyDescent="0.4">
      <c r="A324" s="21" t="s">
        <v>30</v>
      </c>
      <c r="B324" s="85"/>
      <c r="C324" s="85"/>
      <c r="D324" s="85"/>
      <c r="E324" s="117"/>
      <c r="F324" s="85"/>
      <c r="G324" s="22">
        <v>6.3909000000000007E-2</v>
      </c>
      <c r="H324" s="85"/>
      <c r="I324" s="85"/>
      <c r="J324" s="85"/>
      <c r="K324" s="78"/>
      <c r="L324" s="78"/>
      <c r="M324" s="78"/>
      <c r="N324" s="23">
        <f t="shared" si="53"/>
        <v>0.19046544043999999</v>
      </c>
      <c r="O324" s="85"/>
      <c r="P324" s="49">
        <v>2.7300000000000001E-2</v>
      </c>
      <c r="Q324" s="85"/>
      <c r="R324" s="25">
        <f t="shared" si="54"/>
        <v>6.400900000000001E-2</v>
      </c>
    </row>
    <row r="325" spans="1:18" x14ac:dyDescent="0.4">
      <c r="A325" s="21" t="s">
        <v>31</v>
      </c>
      <c r="B325" s="85"/>
      <c r="C325" s="85"/>
      <c r="D325" s="85"/>
      <c r="E325" s="117"/>
      <c r="F325" s="85"/>
      <c r="G325" s="22">
        <v>6.4177999999999999E-2</v>
      </c>
      <c r="H325" s="85"/>
      <c r="I325" s="85"/>
      <c r="J325" s="85"/>
      <c r="K325" s="78"/>
      <c r="L325" s="78"/>
      <c r="M325" s="78"/>
      <c r="N325" s="23">
        <f t="shared" si="53"/>
        <v>0.19073444044000001</v>
      </c>
      <c r="O325" s="85"/>
      <c r="P325" s="49">
        <v>2.2100000000000002E-2</v>
      </c>
      <c r="Q325" s="85"/>
      <c r="R325" s="25">
        <f t="shared" si="54"/>
        <v>5.8809E-2</v>
      </c>
    </row>
    <row r="326" spans="1:18" x14ac:dyDescent="0.4">
      <c r="A326" s="21" t="s">
        <v>32</v>
      </c>
      <c r="B326" s="85"/>
      <c r="C326" s="85"/>
      <c r="D326" s="85"/>
      <c r="E326" s="117"/>
      <c r="F326" s="85"/>
      <c r="G326" s="22">
        <v>4.7953999999999997E-2</v>
      </c>
      <c r="H326" s="85"/>
      <c r="I326" s="85"/>
      <c r="J326" s="85"/>
      <c r="K326" s="78"/>
      <c r="L326" s="78"/>
      <c r="M326" s="78"/>
      <c r="N326" s="23">
        <f t="shared" si="53"/>
        <v>0.17451044044</v>
      </c>
      <c r="O326" s="85"/>
      <c r="P326" s="49">
        <v>1.5800000000000002E-2</v>
      </c>
      <c r="Q326" s="85"/>
      <c r="R326" s="25">
        <f t="shared" si="54"/>
        <v>5.2509E-2</v>
      </c>
    </row>
    <row r="327" spans="1:18" x14ac:dyDescent="0.4">
      <c r="A327" s="21" t="s">
        <v>33</v>
      </c>
      <c r="B327" s="86"/>
      <c r="C327" s="86"/>
      <c r="D327" s="86"/>
      <c r="E327" s="118"/>
      <c r="F327" s="86"/>
      <c r="G327" s="22">
        <v>2.4291E-2</v>
      </c>
      <c r="H327" s="86"/>
      <c r="I327" s="86"/>
      <c r="J327" s="86"/>
      <c r="K327" s="79"/>
      <c r="L327" s="79"/>
      <c r="M327" s="79"/>
      <c r="N327" s="23">
        <f t="shared" si="53"/>
        <v>0.15084744044000001</v>
      </c>
      <c r="O327" s="86"/>
      <c r="P327" s="49">
        <v>6.6E-3</v>
      </c>
      <c r="Q327" s="86"/>
      <c r="R327" s="25">
        <f t="shared" si="54"/>
        <v>4.3309E-2</v>
      </c>
    </row>
    <row r="328" spans="1:18" x14ac:dyDescent="0.4">
      <c r="A328" s="27" t="s">
        <v>36</v>
      </c>
      <c r="B328" s="28"/>
      <c r="C328" s="29"/>
      <c r="D328" s="28"/>
      <c r="E328" s="30"/>
      <c r="F328" s="31"/>
      <c r="G328" s="28"/>
      <c r="H328" s="32"/>
      <c r="I328" s="28"/>
      <c r="J328" s="28"/>
      <c r="K328" s="28"/>
      <c r="L328" s="28"/>
      <c r="M328" s="28"/>
      <c r="N328" s="30"/>
      <c r="O328" s="28"/>
      <c r="P328" s="32"/>
      <c r="Q328" s="33"/>
      <c r="R328" s="33"/>
    </row>
    <row r="329" spans="1:18" x14ac:dyDescent="0.4">
      <c r="A329" s="34" t="s">
        <v>51</v>
      </c>
      <c r="B329" s="78" t="str">
        <f>'Prezzi vulnerabile ITA'!B312</f>
        <v xml:space="preserve">- </v>
      </c>
      <c r="C329" s="78" t="str">
        <f>'Prezzi vulnerabile ITA'!C312</f>
        <v xml:space="preserve">- </v>
      </c>
      <c r="D329" s="76">
        <v>58.93</v>
      </c>
      <c r="E329" s="80">
        <f>SUM(B329:D331)</f>
        <v>58.93</v>
      </c>
      <c r="F329" s="35">
        <v>67.39</v>
      </c>
      <c r="G329" s="78" t="str">
        <f>'Prezzi vulnerabile ITA'!G312</f>
        <v xml:space="preserve">- </v>
      </c>
      <c r="H329" s="78" t="str">
        <f>'Prezzi vulnerabile ITA'!H312</f>
        <v xml:space="preserve">- </v>
      </c>
      <c r="I329" s="78" t="str">
        <f>'Prezzi vulnerabile ITA'!I312</f>
        <v xml:space="preserve">- </v>
      </c>
      <c r="J329" s="78" t="str">
        <f>'Prezzi vulnerabile ITA'!J312</f>
        <v xml:space="preserve">- </v>
      </c>
      <c r="K329" s="76">
        <v>-0.25</v>
      </c>
      <c r="L329" s="76">
        <v>0.06</v>
      </c>
      <c r="M329" s="76">
        <v>0</v>
      </c>
      <c r="N329" s="36">
        <f>+F329+$K$17+$L$17+$M$17</f>
        <v>67.03</v>
      </c>
      <c r="O329" s="78" t="str">
        <f>'Prezzi vulnerabile ITA'!O312</f>
        <v xml:space="preserve">- </v>
      </c>
      <c r="P329" s="76">
        <v>-23.13</v>
      </c>
      <c r="Q329" s="78" t="s">
        <v>45</v>
      </c>
      <c r="R329" s="80">
        <v>-23.13</v>
      </c>
    </row>
    <row r="330" spans="1:18" x14ac:dyDescent="0.4">
      <c r="A330" s="34" t="s">
        <v>34</v>
      </c>
      <c r="B330" s="78"/>
      <c r="C330" s="78"/>
      <c r="D330" s="76"/>
      <c r="E330" s="80"/>
      <c r="F330" s="35">
        <v>469.74</v>
      </c>
      <c r="G330" s="78"/>
      <c r="H330" s="78"/>
      <c r="I330" s="78"/>
      <c r="J330" s="78"/>
      <c r="K330" s="76"/>
      <c r="L330" s="76"/>
      <c r="M330" s="76"/>
      <c r="N330" s="36">
        <f t="shared" ref="N330:N331" si="55">+F330+$K$17+$L$17+$M$17</f>
        <v>469.38</v>
      </c>
      <c r="O330" s="78"/>
      <c r="P330" s="76"/>
      <c r="Q330" s="78"/>
      <c r="R330" s="80"/>
    </row>
    <row r="331" spans="1:18" x14ac:dyDescent="0.4">
      <c r="A331" s="37" t="s">
        <v>35</v>
      </c>
      <c r="B331" s="79"/>
      <c r="C331" s="79"/>
      <c r="D331" s="77"/>
      <c r="E331" s="81"/>
      <c r="F331" s="38">
        <v>975.12</v>
      </c>
      <c r="G331" s="79"/>
      <c r="H331" s="79"/>
      <c r="I331" s="79"/>
      <c r="J331" s="79"/>
      <c r="K331" s="77"/>
      <c r="L331" s="77"/>
      <c r="M331" s="77"/>
      <c r="N331" s="39">
        <f t="shared" si="55"/>
        <v>974.76</v>
      </c>
      <c r="O331" s="79"/>
      <c r="P331" s="77"/>
      <c r="Q331" s="79"/>
      <c r="R331" s="81"/>
    </row>
    <row r="332" spans="1:18" x14ac:dyDescent="0.4">
      <c r="A332" s="40" t="s">
        <v>37</v>
      </c>
      <c r="B332" s="82" t="s">
        <v>38</v>
      </c>
      <c r="C332" s="83"/>
      <c r="D332" s="83"/>
      <c r="E332" s="83"/>
      <c r="F332" s="83"/>
      <c r="G332" s="83"/>
      <c r="H332" s="83"/>
      <c r="I332" s="83"/>
      <c r="J332" s="83"/>
      <c r="K332" s="83"/>
      <c r="L332" s="83"/>
      <c r="M332" s="83"/>
      <c r="N332" s="83"/>
      <c r="O332" s="83"/>
      <c r="P332" s="83"/>
      <c r="Q332" s="83"/>
      <c r="R332" s="84"/>
    </row>
    <row r="333" spans="1:18" x14ac:dyDescent="0.4">
      <c r="A333" s="40"/>
      <c r="B333" s="41"/>
      <c r="C333" s="42"/>
      <c r="D333" s="42"/>
      <c r="E333" s="42"/>
      <c r="F333" s="42"/>
      <c r="G333" s="42"/>
      <c r="H333" s="42"/>
      <c r="I333" s="42"/>
      <c r="J333" s="42"/>
      <c r="K333" s="42"/>
      <c r="L333" s="42"/>
      <c r="M333" s="42"/>
      <c r="N333" s="42"/>
      <c r="O333" s="42"/>
      <c r="P333" s="42"/>
      <c r="Q333" s="42"/>
      <c r="R333" s="43"/>
    </row>
    <row r="334" spans="1:18" x14ac:dyDescent="0.4">
      <c r="A334" s="87" t="s">
        <v>53</v>
      </c>
      <c r="B334" s="87"/>
      <c r="C334" s="87"/>
      <c r="D334" s="87"/>
      <c r="E334" s="87"/>
      <c r="F334" s="87"/>
      <c r="G334" s="87"/>
      <c r="H334" s="87"/>
      <c r="I334" s="87"/>
      <c r="J334" s="87"/>
      <c r="K334" s="87"/>
      <c r="L334" s="87"/>
      <c r="M334" s="87"/>
      <c r="N334" s="87"/>
      <c r="O334" s="87"/>
      <c r="P334" s="87"/>
      <c r="Q334" s="87"/>
      <c r="R334" s="87"/>
    </row>
    <row r="335" spans="1:18" x14ac:dyDescent="0.4">
      <c r="A335" s="88" t="s">
        <v>214</v>
      </c>
      <c r="B335" s="6"/>
      <c r="C335" s="6"/>
      <c r="D335" s="6"/>
      <c r="E335" s="90" t="s">
        <v>41</v>
      </c>
      <c r="F335" s="7"/>
      <c r="G335" s="7"/>
      <c r="H335" s="7"/>
      <c r="I335" s="7"/>
      <c r="J335" s="7"/>
      <c r="K335" s="7"/>
      <c r="L335" s="7"/>
      <c r="M335" s="7"/>
      <c r="N335" s="90" t="s">
        <v>39</v>
      </c>
      <c r="O335" s="7"/>
      <c r="P335" s="7"/>
      <c r="Q335" s="7"/>
      <c r="R335" s="90" t="s">
        <v>44</v>
      </c>
    </row>
    <row r="336" spans="1:18" x14ac:dyDescent="0.4">
      <c r="A336" s="88"/>
      <c r="B336" s="6"/>
      <c r="C336" s="6"/>
      <c r="D336" s="6"/>
      <c r="E336" s="90"/>
      <c r="F336" s="7"/>
      <c r="G336" s="7"/>
      <c r="H336" s="7"/>
      <c r="I336" s="7"/>
      <c r="J336" s="7"/>
      <c r="K336" s="7"/>
      <c r="L336" s="7"/>
      <c r="M336" s="7"/>
      <c r="N336" s="90"/>
      <c r="O336" s="7"/>
      <c r="P336" s="7"/>
      <c r="Q336" s="7"/>
      <c r="R336" s="90"/>
    </row>
    <row r="337" spans="1:18" x14ac:dyDescent="0.4">
      <c r="A337" s="89"/>
      <c r="B337" s="8" t="s">
        <v>273</v>
      </c>
      <c r="C337" s="9" t="s">
        <v>3</v>
      </c>
      <c r="D337" s="9" t="s">
        <v>4</v>
      </c>
      <c r="E337" s="91"/>
      <c r="F337" s="10" t="s">
        <v>5</v>
      </c>
      <c r="G337" s="11" t="s">
        <v>6</v>
      </c>
      <c r="H337" s="11" t="s">
        <v>7</v>
      </c>
      <c r="I337" s="11" t="s">
        <v>8</v>
      </c>
      <c r="J337" s="11" t="s">
        <v>9</v>
      </c>
      <c r="K337" s="12" t="s">
        <v>10</v>
      </c>
      <c r="L337" s="13" t="s">
        <v>11</v>
      </c>
      <c r="M337" s="12" t="s">
        <v>12</v>
      </c>
      <c r="N337" s="91"/>
      <c r="O337" s="10" t="s">
        <v>13</v>
      </c>
      <c r="P337" s="14" t="s">
        <v>14</v>
      </c>
      <c r="Q337" s="14" t="s">
        <v>15</v>
      </c>
      <c r="R337" s="91"/>
    </row>
    <row r="338" spans="1:18" x14ac:dyDescent="0.4">
      <c r="A338" s="15" t="s">
        <v>40</v>
      </c>
      <c r="B338" s="16"/>
      <c r="C338" s="17"/>
      <c r="D338" s="17"/>
      <c r="E338" s="18"/>
      <c r="F338" s="17"/>
      <c r="G338" s="16"/>
      <c r="H338" s="17"/>
      <c r="I338" s="17"/>
      <c r="J338" s="17"/>
      <c r="K338" s="17"/>
      <c r="L338" s="17"/>
      <c r="M338" s="17"/>
      <c r="N338" s="19"/>
      <c r="O338" s="16"/>
      <c r="P338" s="17"/>
      <c r="Q338" s="20"/>
      <c r="R338" s="20"/>
    </row>
    <row r="339" spans="1:18" x14ac:dyDescent="0.4">
      <c r="A339" s="21" t="s">
        <v>28</v>
      </c>
      <c r="B339" s="85">
        <f>0.43379007985515*($F$3/38.52)</f>
        <v>0.43379007985515</v>
      </c>
      <c r="C339" s="85">
        <f>0.0356388966*($F$3/38.52)</f>
        <v>3.5638896599999997E-2</v>
      </c>
      <c r="D339" s="85">
        <v>7.9459999999999999E-3</v>
      </c>
      <c r="E339" s="92">
        <f>B339+C339+D339</f>
        <v>0.47737497645515004</v>
      </c>
      <c r="F339" s="85" t="str">
        <f>'Prezzi vulnerabile ITA'!F339</f>
        <v xml:space="preserve">- </v>
      </c>
      <c r="G339" s="22">
        <v>0</v>
      </c>
      <c r="H339" s="85">
        <f>0.10969856568*($F$3/38.52)</f>
        <v>0.10969856568</v>
      </c>
      <c r="I339" s="85">
        <v>1.186E-3</v>
      </c>
      <c r="J339" s="85">
        <v>1.4455000000000001E-2</v>
      </c>
      <c r="K339" s="78" t="s">
        <v>45</v>
      </c>
      <c r="L339" s="78" t="s">
        <v>45</v>
      </c>
      <c r="M339" s="78" t="s">
        <v>45</v>
      </c>
      <c r="N339" s="23">
        <f>+G339+$H$10+$I$10+$J$10</f>
        <v>0.12655644044</v>
      </c>
      <c r="O339" s="85">
        <v>1.2695E-2</v>
      </c>
      <c r="P339" s="49">
        <v>0</v>
      </c>
      <c r="Q339" s="85">
        <v>7.2919999999999999E-3</v>
      </c>
      <c r="R339" s="25">
        <f>+$O$10+P339+$Q$10</f>
        <v>3.6708999999999999E-2</v>
      </c>
    </row>
    <row r="340" spans="1:18" x14ac:dyDescent="0.4">
      <c r="A340" s="21" t="s">
        <v>29</v>
      </c>
      <c r="B340" s="85"/>
      <c r="C340" s="85"/>
      <c r="D340" s="85"/>
      <c r="E340" s="92"/>
      <c r="F340" s="85"/>
      <c r="G340" s="22">
        <v>6.9823999999999997E-2</v>
      </c>
      <c r="H340" s="85"/>
      <c r="I340" s="85"/>
      <c r="J340" s="85"/>
      <c r="K340" s="78"/>
      <c r="L340" s="78"/>
      <c r="M340" s="78"/>
      <c r="N340" s="23">
        <f t="shared" ref="N340:N344" si="56">+G340+$H$10+$I$10+$J$10</f>
        <v>0.19638044044</v>
      </c>
      <c r="O340" s="85"/>
      <c r="P340" s="49">
        <v>4.6199999999999998E-2</v>
      </c>
      <c r="Q340" s="85"/>
      <c r="R340" s="25">
        <f t="shared" ref="R340:R344" si="57">+$O$10+P340+$Q$10</f>
        <v>8.2908999999999983E-2</v>
      </c>
    </row>
    <row r="341" spans="1:18" x14ac:dyDescent="0.4">
      <c r="A341" s="21" t="s">
        <v>30</v>
      </c>
      <c r="B341" s="85"/>
      <c r="C341" s="85"/>
      <c r="D341" s="85"/>
      <c r="E341" s="92"/>
      <c r="F341" s="85"/>
      <c r="G341" s="22">
        <v>6.3909000000000007E-2</v>
      </c>
      <c r="H341" s="85"/>
      <c r="I341" s="85"/>
      <c r="J341" s="85"/>
      <c r="K341" s="78"/>
      <c r="L341" s="78"/>
      <c r="M341" s="78"/>
      <c r="N341" s="23">
        <f t="shared" si="56"/>
        <v>0.19046544043999999</v>
      </c>
      <c r="O341" s="85"/>
      <c r="P341" s="49">
        <v>2.7300000000000001E-2</v>
      </c>
      <c r="Q341" s="85"/>
      <c r="R341" s="25">
        <f t="shared" si="57"/>
        <v>6.400900000000001E-2</v>
      </c>
    </row>
    <row r="342" spans="1:18" x14ac:dyDescent="0.4">
      <c r="A342" s="21" t="s">
        <v>31</v>
      </c>
      <c r="B342" s="85"/>
      <c r="C342" s="85"/>
      <c r="D342" s="85"/>
      <c r="E342" s="92"/>
      <c r="F342" s="85"/>
      <c r="G342" s="22">
        <v>6.4177999999999999E-2</v>
      </c>
      <c r="H342" s="85"/>
      <c r="I342" s="85"/>
      <c r="J342" s="85"/>
      <c r="K342" s="78"/>
      <c r="L342" s="78"/>
      <c r="M342" s="78"/>
      <c r="N342" s="23">
        <f t="shared" si="56"/>
        <v>0.19073444044000001</v>
      </c>
      <c r="O342" s="85"/>
      <c r="P342" s="49">
        <v>2.2100000000000002E-2</v>
      </c>
      <c r="Q342" s="85"/>
      <c r="R342" s="25">
        <f t="shared" si="57"/>
        <v>5.8809E-2</v>
      </c>
    </row>
    <row r="343" spans="1:18" x14ac:dyDescent="0.4">
      <c r="A343" s="21" t="s">
        <v>32</v>
      </c>
      <c r="B343" s="85"/>
      <c r="C343" s="85"/>
      <c r="D343" s="85"/>
      <c r="E343" s="92"/>
      <c r="F343" s="85"/>
      <c r="G343" s="22">
        <v>4.7953999999999997E-2</v>
      </c>
      <c r="H343" s="85"/>
      <c r="I343" s="85"/>
      <c r="J343" s="85"/>
      <c r="K343" s="78"/>
      <c r="L343" s="78"/>
      <c r="M343" s="78"/>
      <c r="N343" s="23">
        <f t="shared" si="56"/>
        <v>0.17451044044</v>
      </c>
      <c r="O343" s="85"/>
      <c r="P343" s="49">
        <v>1.5800000000000002E-2</v>
      </c>
      <c r="Q343" s="85"/>
      <c r="R343" s="25">
        <f t="shared" si="57"/>
        <v>5.2509E-2</v>
      </c>
    </row>
    <row r="344" spans="1:18" x14ac:dyDescent="0.4">
      <c r="A344" s="21" t="s">
        <v>33</v>
      </c>
      <c r="B344" s="86"/>
      <c r="C344" s="86"/>
      <c r="D344" s="86"/>
      <c r="E344" s="93"/>
      <c r="F344" s="86"/>
      <c r="G344" s="22">
        <v>2.4291E-2</v>
      </c>
      <c r="H344" s="86"/>
      <c r="I344" s="86"/>
      <c r="J344" s="86"/>
      <c r="K344" s="79"/>
      <c r="L344" s="79"/>
      <c r="M344" s="79"/>
      <c r="N344" s="23">
        <f t="shared" si="56"/>
        <v>0.15084744044000001</v>
      </c>
      <c r="O344" s="86"/>
      <c r="P344" s="49">
        <v>6.6E-3</v>
      </c>
      <c r="Q344" s="86"/>
      <c r="R344" s="25">
        <f t="shared" si="57"/>
        <v>4.3309E-2</v>
      </c>
    </row>
    <row r="345" spans="1:18" x14ac:dyDescent="0.4">
      <c r="A345" s="27" t="s">
        <v>36</v>
      </c>
      <c r="B345" s="28"/>
      <c r="C345" s="29"/>
      <c r="D345" s="28"/>
      <c r="E345" s="30"/>
      <c r="F345" s="31"/>
      <c r="G345" s="28"/>
      <c r="H345" s="32"/>
      <c r="I345" s="28"/>
      <c r="J345" s="28"/>
      <c r="K345" s="28"/>
      <c r="L345" s="28"/>
      <c r="M345" s="28"/>
      <c r="N345" s="30"/>
      <c r="O345" s="28"/>
      <c r="P345" s="32"/>
      <c r="Q345" s="33"/>
      <c r="R345" s="33"/>
    </row>
    <row r="346" spans="1:18" x14ac:dyDescent="0.4">
      <c r="A346" s="34" t="s">
        <v>51</v>
      </c>
      <c r="B346" s="78" t="str">
        <f>'Prezzi vulnerabile ITA'!B346</f>
        <v xml:space="preserve">- </v>
      </c>
      <c r="C346" s="78" t="str">
        <f>'Prezzi vulnerabile ITA'!C346</f>
        <v xml:space="preserve">- </v>
      </c>
      <c r="D346" s="76">
        <v>58.93</v>
      </c>
      <c r="E346" s="80">
        <f>SUM(B346:D348)</f>
        <v>58.93</v>
      </c>
      <c r="F346" s="35">
        <v>67.39</v>
      </c>
      <c r="G346" s="78" t="str">
        <f>'Prezzi vulnerabile ITA'!G346</f>
        <v xml:space="preserve">- </v>
      </c>
      <c r="H346" s="78" t="str">
        <f>'Prezzi vulnerabile ITA'!H346</f>
        <v xml:space="preserve">- </v>
      </c>
      <c r="I346" s="78" t="str">
        <f>'Prezzi vulnerabile ITA'!I346</f>
        <v xml:space="preserve">- </v>
      </c>
      <c r="J346" s="78" t="str">
        <f>'Prezzi vulnerabile ITA'!J346</f>
        <v xml:space="preserve">- </v>
      </c>
      <c r="K346" s="76">
        <v>-0.25</v>
      </c>
      <c r="L346" s="76">
        <v>0.06</v>
      </c>
      <c r="M346" s="76">
        <v>0</v>
      </c>
      <c r="N346" s="36">
        <f>+F346+$K$17+$L$17+$M$17</f>
        <v>67.03</v>
      </c>
      <c r="O346" s="78" t="str">
        <f>'Prezzi vulnerabile ITA'!O346</f>
        <v xml:space="preserve">- </v>
      </c>
      <c r="P346" s="76">
        <v>-23.13</v>
      </c>
      <c r="Q346" s="78" t="s">
        <v>45</v>
      </c>
      <c r="R346" s="80">
        <v>-23.13</v>
      </c>
    </row>
    <row r="347" spans="1:18" x14ac:dyDescent="0.4">
      <c r="A347" s="34" t="s">
        <v>34</v>
      </c>
      <c r="B347" s="85"/>
      <c r="C347" s="85"/>
      <c r="D347" s="76"/>
      <c r="E347" s="80"/>
      <c r="F347" s="35">
        <v>469.74</v>
      </c>
      <c r="G347" s="85"/>
      <c r="H347" s="85"/>
      <c r="I347" s="85"/>
      <c r="J347" s="85"/>
      <c r="K347" s="76"/>
      <c r="L347" s="76"/>
      <c r="M347" s="76"/>
      <c r="N347" s="36">
        <f t="shared" ref="N347:N348" si="58">+F347+$K$17+$L$17+$M$17</f>
        <v>469.38</v>
      </c>
      <c r="O347" s="85"/>
      <c r="P347" s="76"/>
      <c r="Q347" s="78"/>
      <c r="R347" s="80"/>
    </row>
    <row r="348" spans="1:18" x14ac:dyDescent="0.4">
      <c r="A348" s="37" t="s">
        <v>35</v>
      </c>
      <c r="B348" s="86"/>
      <c r="C348" s="86"/>
      <c r="D348" s="77"/>
      <c r="E348" s="81"/>
      <c r="F348" s="38">
        <v>975.12</v>
      </c>
      <c r="G348" s="86"/>
      <c r="H348" s="86"/>
      <c r="I348" s="86"/>
      <c r="J348" s="86"/>
      <c r="K348" s="77"/>
      <c r="L348" s="77"/>
      <c r="M348" s="77"/>
      <c r="N348" s="39">
        <f t="shared" si="58"/>
        <v>974.76</v>
      </c>
      <c r="O348" s="86"/>
      <c r="P348" s="77"/>
      <c r="Q348" s="79"/>
      <c r="R348" s="81"/>
    </row>
    <row r="349" spans="1:18" x14ac:dyDescent="0.4">
      <c r="A349" s="40" t="s">
        <v>37</v>
      </c>
      <c r="B349" s="82" t="s">
        <v>38</v>
      </c>
      <c r="C349" s="83"/>
      <c r="D349" s="83"/>
      <c r="E349" s="83"/>
      <c r="F349" s="83"/>
      <c r="G349" s="83"/>
      <c r="H349" s="83"/>
      <c r="I349" s="83"/>
      <c r="J349" s="83"/>
      <c r="K349" s="83"/>
      <c r="L349" s="83"/>
      <c r="M349" s="83"/>
      <c r="N349" s="83"/>
      <c r="O349" s="83"/>
      <c r="P349" s="83"/>
      <c r="Q349" s="83"/>
      <c r="R349" s="84"/>
    </row>
    <row r="350" spans="1:18" ht="33.75" x14ac:dyDescent="0.5">
      <c r="A350" s="48"/>
    </row>
    <row r="351" spans="1:18" x14ac:dyDescent="0.4">
      <c r="A351" s="87" t="s">
        <v>53</v>
      </c>
      <c r="B351" s="87"/>
      <c r="C351" s="87"/>
      <c r="D351" s="87"/>
      <c r="E351" s="87"/>
      <c r="F351" s="87"/>
      <c r="G351" s="87"/>
      <c r="H351" s="87"/>
      <c r="I351" s="87"/>
      <c r="J351" s="87"/>
      <c r="K351" s="87"/>
      <c r="L351" s="87"/>
      <c r="M351" s="87"/>
      <c r="N351" s="87"/>
      <c r="O351" s="87"/>
      <c r="P351" s="87"/>
      <c r="Q351" s="87"/>
      <c r="R351" s="87"/>
    </row>
    <row r="352" spans="1:18" x14ac:dyDescent="0.4">
      <c r="A352" s="88" t="s">
        <v>213</v>
      </c>
      <c r="B352" s="6"/>
      <c r="C352" s="6"/>
      <c r="D352" s="6"/>
      <c r="E352" s="90" t="s">
        <v>41</v>
      </c>
      <c r="F352" s="7"/>
      <c r="G352" s="7"/>
      <c r="H352" s="7"/>
      <c r="I352" s="7"/>
      <c r="J352" s="7"/>
      <c r="K352" s="7"/>
      <c r="L352" s="7"/>
      <c r="M352" s="7"/>
      <c r="N352" s="90" t="s">
        <v>39</v>
      </c>
      <c r="O352" s="7"/>
      <c r="P352" s="7"/>
      <c r="Q352" s="7"/>
      <c r="R352" s="90" t="s">
        <v>44</v>
      </c>
    </row>
    <row r="353" spans="1:18" x14ac:dyDescent="0.4">
      <c r="A353" s="88"/>
      <c r="B353" s="6"/>
      <c r="C353" s="6"/>
      <c r="D353" s="6"/>
      <c r="E353" s="90"/>
      <c r="F353" s="7"/>
      <c r="G353" s="7"/>
      <c r="H353" s="7"/>
      <c r="I353" s="7"/>
      <c r="J353" s="7"/>
      <c r="K353" s="7"/>
      <c r="L353" s="7"/>
      <c r="M353" s="7"/>
      <c r="N353" s="90"/>
      <c r="O353" s="7"/>
      <c r="P353" s="7"/>
      <c r="Q353" s="7"/>
      <c r="R353" s="90"/>
    </row>
    <row r="354" spans="1:18" x14ac:dyDescent="0.4">
      <c r="A354" s="89"/>
      <c r="B354" s="8" t="s">
        <v>273</v>
      </c>
      <c r="C354" s="9" t="s">
        <v>3</v>
      </c>
      <c r="D354" s="9" t="s">
        <v>4</v>
      </c>
      <c r="E354" s="91"/>
      <c r="F354" s="10" t="s">
        <v>5</v>
      </c>
      <c r="G354" s="11" t="s">
        <v>6</v>
      </c>
      <c r="H354" s="11" t="s">
        <v>7</v>
      </c>
      <c r="I354" s="11" t="s">
        <v>8</v>
      </c>
      <c r="J354" s="11" t="s">
        <v>9</v>
      </c>
      <c r="K354" s="12" t="s">
        <v>10</v>
      </c>
      <c r="L354" s="13" t="s">
        <v>11</v>
      </c>
      <c r="M354" s="12" t="s">
        <v>12</v>
      </c>
      <c r="N354" s="91"/>
      <c r="O354" s="10" t="s">
        <v>13</v>
      </c>
      <c r="P354" s="14" t="s">
        <v>14</v>
      </c>
      <c r="Q354" s="14" t="s">
        <v>15</v>
      </c>
      <c r="R354" s="91"/>
    </row>
    <row r="355" spans="1:18" x14ac:dyDescent="0.4">
      <c r="A355" s="15" t="s">
        <v>40</v>
      </c>
      <c r="B355" s="16"/>
      <c r="C355" s="17"/>
      <c r="D355" s="17"/>
      <c r="E355" s="18"/>
      <c r="F355" s="17"/>
      <c r="G355" s="16"/>
      <c r="H355" s="17"/>
      <c r="I355" s="17"/>
      <c r="J355" s="17"/>
      <c r="K355" s="17"/>
      <c r="L355" s="17"/>
      <c r="M355" s="17"/>
      <c r="N355" s="19"/>
      <c r="O355" s="16"/>
      <c r="P355" s="17"/>
      <c r="Q355" s="20"/>
      <c r="R355" s="20"/>
    </row>
    <row r="356" spans="1:18" x14ac:dyDescent="0.4">
      <c r="A356" s="21" t="s">
        <v>28</v>
      </c>
      <c r="B356" s="85">
        <f>0.378861976069789*($F$3/38.52)</f>
        <v>0.378861976069789</v>
      </c>
      <c r="C356" s="85">
        <f>0.0356388966*($F$3/38.52)</f>
        <v>3.5638896599999997E-2</v>
      </c>
      <c r="D356" s="85">
        <v>7.9459999999999999E-3</v>
      </c>
      <c r="E356" s="92">
        <f>B356+C356+D356</f>
        <v>0.42244687266978898</v>
      </c>
      <c r="F356" s="85" t="str">
        <f>'Prezzi vulnerabile ITA'!F373</f>
        <v xml:space="preserve">- </v>
      </c>
      <c r="G356" s="22">
        <v>0</v>
      </c>
      <c r="H356" s="85">
        <f>0.10969856568*($F$3/38.52)</f>
        <v>0.10969856568</v>
      </c>
      <c r="I356" s="85">
        <v>1.186E-3</v>
      </c>
      <c r="J356" s="85">
        <v>1.4455000000000001E-2</v>
      </c>
      <c r="K356" s="78" t="s">
        <v>45</v>
      </c>
      <c r="L356" s="78" t="s">
        <v>45</v>
      </c>
      <c r="M356" s="78" t="s">
        <v>45</v>
      </c>
      <c r="N356" s="23">
        <f>+G356+$H$10+$I$10+$J$10</f>
        <v>0.12655644044</v>
      </c>
      <c r="O356" s="85">
        <v>1.2695E-2</v>
      </c>
      <c r="P356" s="49">
        <v>0</v>
      </c>
      <c r="Q356" s="85">
        <v>7.2919999999999999E-3</v>
      </c>
      <c r="R356" s="25">
        <f>+$O$10+P356+$Q$10</f>
        <v>3.6708999999999999E-2</v>
      </c>
    </row>
    <row r="357" spans="1:18" x14ac:dyDescent="0.4">
      <c r="A357" s="21" t="s">
        <v>29</v>
      </c>
      <c r="B357" s="85"/>
      <c r="C357" s="85"/>
      <c r="D357" s="85"/>
      <c r="E357" s="92"/>
      <c r="F357" s="85"/>
      <c r="G357" s="22">
        <v>6.9823999999999997E-2</v>
      </c>
      <c r="H357" s="85"/>
      <c r="I357" s="85"/>
      <c r="J357" s="85"/>
      <c r="K357" s="78"/>
      <c r="L357" s="78"/>
      <c r="M357" s="78"/>
      <c r="N357" s="23">
        <f t="shared" ref="N357:N361" si="59">+G357+$H$10+$I$10+$J$10</f>
        <v>0.19638044044</v>
      </c>
      <c r="O357" s="85"/>
      <c r="P357" s="49">
        <v>4.6199999999999998E-2</v>
      </c>
      <c r="Q357" s="85"/>
      <c r="R357" s="25">
        <f t="shared" ref="R357:R361" si="60">+$O$10+P357+$Q$10</f>
        <v>8.2908999999999983E-2</v>
      </c>
    </row>
    <row r="358" spans="1:18" x14ac:dyDescent="0.4">
      <c r="A358" s="21" t="s">
        <v>30</v>
      </c>
      <c r="B358" s="85"/>
      <c r="C358" s="85"/>
      <c r="D358" s="85"/>
      <c r="E358" s="92"/>
      <c r="F358" s="85"/>
      <c r="G358" s="22">
        <v>6.3909000000000007E-2</v>
      </c>
      <c r="H358" s="85"/>
      <c r="I358" s="85"/>
      <c r="J358" s="85"/>
      <c r="K358" s="78"/>
      <c r="L358" s="78"/>
      <c r="M358" s="78"/>
      <c r="N358" s="23">
        <f t="shared" si="59"/>
        <v>0.19046544043999999</v>
      </c>
      <c r="O358" s="85"/>
      <c r="P358" s="49">
        <v>2.7300000000000001E-2</v>
      </c>
      <c r="Q358" s="85"/>
      <c r="R358" s="25">
        <f t="shared" si="60"/>
        <v>6.400900000000001E-2</v>
      </c>
    </row>
    <row r="359" spans="1:18" x14ac:dyDescent="0.4">
      <c r="A359" s="21" t="s">
        <v>31</v>
      </c>
      <c r="B359" s="85"/>
      <c r="C359" s="85"/>
      <c r="D359" s="85"/>
      <c r="E359" s="92"/>
      <c r="F359" s="85"/>
      <c r="G359" s="22">
        <v>6.4177999999999999E-2</v>
      </c>
      <c r="H359" s="85"/>
      <c r="I359" s="85"/>
      <c r="J359" s="85"/>
      <c r="K359" s="78"/>
      <c r="L359" s="78"/>
      <c r="M359" s="78"/>
      <c r="N359" s="23">
        <f t="shared" si="59"/>
        <v>0.19073444044000001</v>
      </c>
      <c r="O359" s="85"/>
      <c r="P359" s="49">
        <v>2.2100000000000002E-2</v>
      </c>
      <c r="Q359" s="85"/>
      <c r="R359" s="25">
        <f t="shared" si="60"/>
        <v>5.8809E-2</v>
      </c>
    </row>
    <row r="360" spans="1:18" x14ac:dyDescent="0.4">
      <c r="A360" s="21" t="s">
        <v>32</v>
      </c>
      <c r="B360" s="85"/>
      <c r="C360" s="85"/>
      <c r="D360" s="85"/>
      <c r="E360" s="92"/>
      <c r="F360" s="85"/>
      <c r="G360" s="22">
        <v>4.7953999999999997E-2</v>
      </c>
      <c r="H360" s="85"/>
      <c r="I360" s="85"/>
      <c r="J360" s="85"/>
      <c r="K360" s="78"/>
      <c r="L360" s="78"/>
      <c r="M360" s="78"/>
      <c r="N360" s="23">
        <f t="shared" si="59"/>
        <v>0.17451044044</v>
      </c>
      <c r="O360" s="85"/>
      <c r="P360" s="49">
        <v>1.5800000000000002E-2</v>
      </c>
      <c r="Q360" s="85"/>
      <c r="R360" s="25">
        <f t="shared" si="60"/>
        <v>5.2509E-2</v>
      </c>
    </row>
    <row r="361" spans="1:18" x14ac:dyDescent="0.4">
      <c r="A361" s="21" t="s">
        <v>33</v>
      </c>
      <c r="B361" s="86"/>
      <c r="C361" s="86"/>
      <c r="D361" s="86"/>
      <c r="E361" s="93"/>
      <c r="F361" s="86"/>
      <c r="G361" s="22">
        <v>2.4291E-2</v>
      </c>
      <c r="H361" s="86"/>
      <c r="I361" s="86"/>
      <c r="J361" s="86"/>
      <c r="K361" s="79"/>
      <c r="L361" s="79"/>
      <c r="M361" s="79"/>
      <c r="N361" s="23">
        <f t="shared" si="59"/>
        <v>0.15084744044000001</v>
      </c>
      <c r="O361" s="86"/>
      <c r="P361" s="49">
        <v>6.6E-3</v>
      </c>
      <c r="Q361" s="86"/>
      <c r="R361" s="25">
        <f t="shared" si="60"/>
        <v>4.3309E-2</v>
      </c>
    </row>
    <row r="362" spans="1:18" x14ac:dyDescent="0.4">
      <c r="A362" s="27" t="s">
        <v>36</v>
      </c>
      <c r="B362" s="28"/>
      <c r="C362" s="29"/>
      <c r="D362" s="28"/>
      <c r="E362" s="30"/>
      <c r="F362" s="31"/>
      <c r="G362" s="28"/>
      <c r="H362" s="32"/>
      <c r="I362" s="28"/>
      <c r="J362" s="28"/>
      <c r="K362" s="28"/>
      <c r="L362" s="28"/>
      <c r="M362" s="28"/>
      <c r="N362" s="30"/>
      <c r="O362" s="28"/>
      <c r="P362" s="32"/>
      <c r="Q362" s="33"/>
      <c r="R362" s="33"/>
    </row>
    <row r="363" spans="1:18" x14ac:dyDescent="0.4">
      <c r="A363" s="34" t="s">
        <v>51</v>
      </c>
      <c r="B363" s="78" t="str">
        <f>'Prezzi vulnerabile ITA'!B380</f>
        <v xml:space="preserve">- </v>
      </c>
      <c r="C363" s="78" t="str">
        <f>'Prezzi vulnerabile ITA'!C380</f>
        <v xml:space="preserve">- </v>
      </c>
      <c r="D363" s="76">
        <v>58.93</v>
      </c>
      <c r="E363" s="80">
        <f>SUM(B363:D365)</f>
        <v>58.93</v>
      </c>
      <c r="F363" s="35">
        <v>67.39</v>
      </c>
      <c r="G363" s="78" t="str">
        <f>'Prezzi vulnerabile ITA'!G380</f>
        <v xml:space="preserve">- </v>
      </c>
      <c r="H363" s="78" t="str">
        <f>'Prezzi vulnerabile ITA'!H380</f>
        <v xml:space="preserve">- </v>
      </c>
      <c r="I363" s="78" t="str">
        <f>'Prezzi vulnerabile ITA'!I380</f>
        <v xml:space="preserve">- </v>
      </c>
      <c r="J363" s="78" t="str">
        <f>'Prezzi vulnerabile ITA'!J380</f>
        <v xml:space="preserve">- </v>
      </c>
      <c r="K363" s="76">
        <v>-0.25</v>
      </c>
      <c r="L363" s="76">
        <v>0.06</v>
      </c>
      <c r="M363" s="76">
        <v>0</v>
      </c>
      <c r="N363" s="36">
        <f>+F363+$K$17+$L$17+$M$17</f>
        <v>67.03</v>
      </c>
      <c r="O363" s="78" t="str">
        <f>'Prezzi vulnerabile ITA'!O380</f>
        <v xml:space="preserve">- </v>
      </c>
      <c r="P363" s="76">
        <v>-23.13</v>
      </c>
      <c r="Q363" s="78" t="s">
        <v>45</v>
      </c>
      <c r="R363" s="80">
        <v>-23.13</v>
      </c>
    </row>
    <row r="364" spans="1:18" x14ac:dyDescent="0.4">
      <c r="A364" s="34" t="s">
        <v>34</v>
      </c>
      <c r="B364" s="85"/>
      <c r="C364" s="85"/>
      <c r="D364" s="76"/>
      <c r="E364" s="80"/>
      <c r="F364" s="35">
        <v>469.74</v>
      </c>
      <c r="G364" s="85"/>
      <c r="H364" s="85"/>
      <c r="I364" s="85"/>
      <c r="J364" s="85"/>
      <c r="K364" s="76"/>
      <c r="L364" s="76"/>
      <c r="M364" s="76"/>
      <c r="N364" s="36">
        <f t="shared" ref="N364:N365" si="61">+F364+$K$17+$L$17+$M$17</f>
        <v>469.38</v>
      </c>
      <c r="O364" s="85"/>
      <c r="P364" s="76"/>
      <c r="Q364" s="78"/>
      <c r="R364" s="80"/>
    </row>
    <row r="365" spans="1:18" x14ac:dyDescent="0.4">
      <c r="A365" s="37" t="s">
        <v>35</v>
      </c>
      <c r="B365" s="86"/>
      <c r="C365" s="86"/>
      <c r="D365" s="77"/>
      <c r="E365" s="81"/>
      <c r="F365" s="38">
        <v>975.12</v>
      </c>
      <c r="G365" s="86"/>
      <c r="H365" s="86"/>
      <c r="I365" s="86"/>
      <c r="J365" s="86"/>
      <c r="K365" s="77"/>
      <c r="L365" s="77"/>
      <c r="M365" s="77"/>
      <c r="N365" s="39">
        <f t="shared" si="61"/>
        <v>974.76</v>
      </c>
      <c r="O365" s="86"/>
      <c r="P365" s="77"/>
      <c r="Q365" s="79"/>
      <c r="R365" s="81"/>
    </row>
    <row r="366" spans="1:18" x14ac:dyDescent="0.4">
      <c r="A366" s="40" t="s">
        <v>37</v>
      </c>
      <c r="B366" s="82" t="s">
        <v>38</v>
      </c>
      <c r="C366" s="83"/>
      <c r="D366" s="83"/>
      <c r="E366" s="83"/>
      <c r="F366" s="83"/>
      <c r="G366" s="83"/>
      <c r="H366" s="83"/>
      <c r="I366" s="83"/>
      <c r="J366" s="83"/>
      <c r="K366" s="83"/>
      <c r="L366" s="83"/>
      <c r="M366" s="83"/>
      <c r="N366" s="83"/>
      <c r="O366" s="83"/>
      <c r="P366" s="83"/>
      <c r="Q366" s="83"/>
      <c r="R366" s="84"/>
    </row>
    <row r="367" spans="1:18" ht="33.75" x14ac:dyDescent="0.5">
      <c r="A367" s="48"/>
    </row>
    <row r="368" spans="1:18" x14ac:dyDescent="0.4">
      <c r="A368" s="87" t="s">
        <v>53</v>
      </c>
      <c r="B368" s="87"/>
      <c r="C368" s="87"/>
      <c r="D368" s="87"/>
      <c r="E368" s="87"/>
      <c r="F368" s="87"/>
      <c r="G368" s="87"/>
      <c r="H368" s="87"/>
      <c r="I368" s="87"/>
      <c r="J368" s="87"/>
      <c r="K368" s="87"/>
      <c r="L368" s="87"/>
      <c r="M368" s="87"/>
      <c r="N368" s="87"/>
      <c r="O368" s="87"/>
      <c r="P368" s="87"/>
      <c r="Q368" s="87"/>
      <c r="R368" s="87"/>
    </row>
    <row r="369" spans="1:18" x14ac:dyDescent="0.4">
      <c r="A369" s="88" t="s">
        <v>210</v>
      </c>
      <c r="B369" s="6"/>
      <c r="C369" s="6"/>
      <c r="D369" s="6"/>
      <c r="E369" s="90" t="s">
        <v>41</v>
      </c>
      <c r="F369" s="7"/>
      <c r="G369" s="7"/>
      <c r="H369" s="7"/>
      <c r="I369" s="7"/>
      <c r="J369" s="7"/>
      <c r="K369" s="7"/>
      <c r="L369" s="7"/>
      <c r="M369" s="7"/>
      <c r="N369" s="90" t="s">
        <v>39</v>
      </c>
      <c r="O369" s="7"/>
      <c r="P369" s="7"/>
      <c r="Q369" s="7"/>
      <c r="R369" s="90" t="s">
        <v>44</v>
      </c>
    </row>
    <row r="370" spans="1:18" x14ac:dyDescent="0.4">
      <c r="A370" s="88"/>
      <c r="B370" s="6"/>
      <c r="C370" s="6"/>
      <c r="D370" s="6"/>
      <c r="E370" s="90"/>
      <c r="F370" s="7"/>
      <c r="G370" s="7"/>
      <c r="H370" s="7"/>
      <c r="I370" s="7"/>
      <c r="J370" s="7"/>
      <c r="K370" s="7"/>
      <c r="L370" s="7"/>
      <c r="M370" s="7"/>
      <c r="N370" s="90"/>
      <c r="O370" s="7"/>
      <c r="P370" s="7"/>
      <c r="Q370" s="7"/>
      <c r="R370" s="90"/>
    </row>
    <row r="371" spans="1:18" x14ac:dyDescent="0.4">
      <c r="A371" s="89"/>
      <c r="B371" s="8" t="s">
        <v>273</v>
      </c>
      <c r="C371" s="9" t="s">
        <v>3</v>
      </c>
      <c r="D371" s="9" t="s">
        <v>4</v>
      </c>
      <c r="E371" s="91"/>
      <c r="F371" s="10" t="s">
        <v>5</v>
      </c>
      <c r="G371" s="11" t="s">
        <v>6</v>
      </c>
      <c r="H371" s="11" t="s">
        <v>7</v>
      </c>
      <c r="I371" s="11" t="s">
        <v>8</v>
      </c>
      <c r="J371" s="11" t="s">
        <v>9</v>
      </c>
      <c r="K371" s="12" t="s">
        <v>10</v>
      </c>
      <c r="L371" s="13" t="s">
        <v>11</v>
      </c>
      <c r="M371" s="12" t="s">
        <v>12</v>
      </c>
      <c r="N371" s="91"/>
      <c r="O371" s="10" t="s">
        <v>13</v>
      </c>
      <c r="P371" s="14" t="s">
        <v>14</v>
      </c>
      <c r="Q371" s="14" t="s">
        <v>15</v>
      </c>
      <c r="R371" s="91"/>
    </row>
    <row r="372" spans="1:18" x14ac:dyDescent="0.4">
      <c r="A372" s="15" t="s">
        <v>40</v>
      </c>
      <c r="B372" s="16"/>
      <c r="C372" s="17"/>
      <c r="D372" s="17"/>
      <c r="E372" s="18"/>
      <c r="F372" s="17"/>
      <c r="G372" s="16"/>
      <c r="H372" s="17"/>
      <c r="I372" s="17"/>
      <c r="J372" s="17"/>
      <c r="K372" s="17"/>
      <c r="L372" s="17"/>
      <c r="M372" s="17"/>
      <c r="N372" s="19"/>
      <c r="O372" s="16"/>
      <c r="P372" s="17"/>
      <c r="Q372" s="20"/>
      <c r="R372" s="20"/>
    </row>
    <row r="373" spans="1:18" x14ac:dyDescent="0.4">
      <c r="A373" s="21" t="s">
        <v>28</v>
      </c>
      <c r="B373" s="85">
        <f>0.386327957789103*($F$3/38.52)</f>
        <v>0.386327957789103</v>
      </c>
      <c r="C373" s="85">
        <f>0.0356388966*($F$3/38.52)</f>
        <v>3.5638896599999997E-2</v>
      </c>
      <c r="D373" s="85">
        <v>7.9459999999999999E-3</v>
      </c>
      <c r="E373" s="92">
        <f>B373+C373+D373</f>
        <v>0.42991285438910298</v>
      </c>
      <c r="F373" s="85" t="str">
        <f>'Prezzi vulnerabile ITA'!F373</f>
        <v xml:space="preserve">- </v>
      </c>
      <c r="G373" s="22">
        <v>0</v>
      </c>
      <c r="H373" s="85">
        <f>0.10969856568*($F$3/38.52)</f>
        <v>0.10969856568</v>
      </c>
      <c r="I373" s="85">
        <v>1.186E-3</v>
      </c>
      <c r="J373" s="85">
        <v>1.4455000000000001E-2</v>
      </c>
      <c r="K373" s="78" t="s">
        <v>45</v>
      </c>
      <c r="L373" s="78" t="s">
        <v>45</v>
      </c>
      <c r="M373" s="78" t="s">
        <v>45</v>
      </c>
      <c r="N373" s="23">
        <f>+G373+$H$10+$I$10+$J$10</f>
        <v>0.12655644044</v>
      </c>
      <c r="O373" s="85">
        <v>1.2695E-2</v>
      </c>
      <c r="P373" s="23">
        <f>'Prezzi vulnerabile ITA'!P373</f>
        <v>0</v>
      </c>
      <c r="Q373" s="85">
        <v>7.2919999999999999E-3</v>
      </c>
      <c r="R373" s="25">
        <f>+$O$10+P373+$Q$10</f>
        <v>3.6708999999999999E-2</v>
      </c>
    </row>
    <row r="374" spans="1:18" x14ac:dyDescent="0.4">
      <c r="A374" s="21" t="s">
        <v>29</v>
      </c>
      <c r="B374" s="85"/>
      <c r="C374" s="85"/>
      <c r="D374" s="85"/>
      <c r="E374" s="92"/>
      <c r="F374" s="85"/>
      <c r="G374" s="22">
        <v>6.9823999999999997E-2</v>
      </c>
      <c r="H374" s="85"/>
      <c r="I374" s="85"/>
      <c r="J374" s="85"/>
      <c r="K374" s="78"/>
      <c r="L374" s="78"/>
      <c r="M374" s="78"/>
      <c r="N374" s="23">
        <f t="shared" ref="N374:N378" si="62">+G374+$H$10+$I$10+$J$10</f>
        <v>0.19638044044</v>
      </c>
      <c r="O374" s="85"/>
      <c r="P374" s="23">
        <f>'Prezzi vulnerabile ITA'!P374</f>
        <v>4.6199999999999998E-2</v>
      </c>
      <c r="Q374" s="85"/>
      <c r="R374" s="25">
        <f t="shared" ref="R374:R378" si="63">+$O$10+P374+$Q$10</f>
        <v>8.2908999999999983E-2</v>
      </c>
    </row>
    <row r="375" spans="1:18" x14ac:dyDescent="0.4">
      <c r="A375" s="21" t="s">
        <v>30</v>
      </c>
      <c r="B375" s="85"/>
      <c r="C375" s="85"/>
      <c r="D375" s="85"/>
      <c r="E375" s="92"/>
      <c r="F375" s="85"/>
      <c r="G375" s="22">
        <v>6.3909000000000007E-2</v>
      </c>
      <c r="H375" s="85"/>
      <c r="I375" s="85"/>
      <c r="J375" s="85"/>
      <c r="K375" s="78"/>
      <c r="L375" s="78"/>
      <c r="M375" s="78"/>
      <c r="N375" s="23">
        <f t="shared" si="62"/>
        <v>0.19046544043999999</v>
      </c>
      <c r="O375" s="85"/>
      <c r="P375" s="23">
        <f>'Prezzi vulnerabile ITA'!P375</f>
        <v>2.7300000000000001E-2</v>
      </c>
      <c r="Q375" s="85"/>
      <c r="R375" s="25">
        <f t="shared" si="63"/>
        <v>6.400900000000001E-2</v>
      </c>
    </row>
    <row r="376" spans="1:18" x14ac:dyDescent="0.4">
      <c r="A376" s="21" t="s">
        <v>31</v>
      </c>
      <c r="B376" s="85"/>
      <c r="C376" s="85"/>
      <c r="D376" s="85"/>
      <c r="E376" s="92"/>
      <c r="F376" s="85"/>
      <c r="G376" s="22">
        <v>6.4177999999999999E-2</v>
      </c>
      <c r="H376" s="85"/>
      <c r="I376" s="85"/>
      <c r="J376" s="85"/>
      <c r="K376" s="78"/>
      <c r="L376" s="78"/>
      <c r="M376" s="78"/>
      <c r="N376" s="23">
        <f t="shared" si="62"/>
        <v>0.19073444044000001</v>
      </c>
      <c r="O376" s="85"/>
      <c r="P376" s="23">
        <f>'Prezzi vulnerabile ITA'!P376</f>
        <v>2.2100000000000002E-2</v>
      </c>
      <c r="Q376" s="85"/>
      <c r="R376" s="25">
        <f t="shared" si="63"/>
        <v>5.8809E-2</v>
      </c>
    </row>
    <row r="377" spans="1:18" x14ac:dyDescent="0.4">
      <c r="A377" s="21" t="s">
        <v>32</v>
      </c>
      <c r="B377" s="85"/>
      <c r="C377" s="85"/>
      <c r="D377" s="85"/>
      <c r="E377" s="92"/>
      <c r="F377" s="85"/>
      <c r="G377" s="22">
        <v>4.7953999999999997E-2</v>
      </c>
      <c r="H377" s="85"/>
      <c r="I377" s="85"/>
      <c r="J377" s="85"/>
      <c r="K377" s="78"/>
      <c r="L377" s="78"/>
      <c r="M377" s="78"/>
      <c r="N377" s="23">
        <f t="shared" si="62"/>
        <v>0.17451044044</v>
      </c>
      <c r="O377" s="85"/>
      <c r="P377" s="23">
        <f>'Prezzi vulnerabile ITA'!P377</f>
        <v>1.5800000000000002E-2</v>
      </c>
      <c r="Q377" s="85"/>
      <c r="R377" s="25">
        <f t="shared" si="63"/>
        <v>5.2509E-2</v>
      </c>
    </row>
    <row r="378" spans="1:18" x14ac:dyDescent="0.4">
      <c r="A378" s="21" t="s">
        <v>33</v>
      </c>
      <c r="B378" s="86"/>
      <c r="C378" s="86"/>
      <c r="D378" s="86"/>
      <c r="E378" s="93"/>
      <c r="F378" s="86"/>
      <c r="G378" s="22">
        <v>2.4291E-2</v>
      </c>
      <c r="H378" s="86"/>
      <c r="I378" s="86"/>
      <c r="J378" s="86"/>
      <c r="K378" s="79"/>
      <c r="L378" s="79"/>
      <c r="M378" s="79"/>
      <c r="N378" s="23">
        <f t="shared" si="62"/>
        <v>0.15084744044000001</v>
      </c>
      <c r="O378" s="86"/>
      <c r="P378" s="23">
        <f>'Prezzi vulnerabile ITA'!P378</f>
        <v>6.6E-3</v>
      </c>
      <c r="Q378" s="86"/>
      <c r="R378" s="25">
        <f t="shared" si="63"/>
        <v>4.3309E-2</v>
      </c>
    </row>
    <row r="379" spans="1:18" x14ac:dyDescent="0.4">
      <c r="A379" s="27" t="s">
        <v>36</v>
      </c>
      <c r="B379" s="28"/>
      <c r="C379" s="29"/>
      <c r="D379" s="28"/>
      <c r="E379" s="30"/>
      <c r="F379" s="31"/>
      <c r="G379" s="28"/>
      <c r="H379" s="32"/>
      <c r="I379" s="28"/>
      <c r="J379" s="28"/>
      <c r="K379" s="28"/>
      <c r="L379" s="28"/>
      <c r="M379" s="28"/>
      <c r="N379" s="30"/>
      <c r="O379" s="28"/>
      <c r="P379" s="32"/>
      <c r="Q379" s="33"/>
      <c r="R379" s="33"/>
    </row>
    <row r="380" spans="1:18" x14ac:dyDescent="0.4">
      <c r="A380" s="34" t="s">
        <v>51</v>
      </c>
      <c r="B380" s="78" t="str">
        <f>'Prezzi vulnerabile ITA'!B380</f>
        <v xml:space="preserve">- </v>
      </c>
      <c r="C380" s="78" t="str">
        <f>'Prezzi vulnerabile ITA'!C380</f>
        <v xml:space="preserve">- </v>
      </c>
      <c r="D380" s="76">
        <v>58.93</v>
      </c>
      <c r="E380" s="80">
        <f>SUM(B380:D382)</f>
        <v>58.93</v>
      </c>
      <c r="F380" s="35">
        <v>67.39</v>
      </c>
      <c r="G380" s="78" t="str">
        <f>'Prezzi vulnerabile ITA'!G380</f>
        <v xml:space="preserve">- </v>
      </c>
      <c r="H380" s="78" t="str">
        <f>'Prezzi vulnerabile ITA'!H380</f>
        <v xml:space="preserve">- </v>
      </c>
      <c r="I380" s="78" t="str">
        <f>'Prezzi vulnerabile ITA'!I380</f>
        <v xml:space="preserve">- </v>
      </c>
      <c r="J380" s="78" t="str">
        <f>'Prezzi vulnerabile ITA'!J380</f>
        <v xml:space="preserve">- </v>
      </c>
      <c r="K380" s="76">
        <v>-0.25</v>
      </c>
      <c r="L380" s="76">
        <v>0.06</v>
      </c>
      <c r="M380" s="76">
        <v>0</v>
      </c>
      <c r="N380" s="36">
        <f>+F380+$K$17+$L$17+$M$17</f>
        <v>67.03</v>
      </c>
      <c r="O380" s="78" t="str">
        <f>'Prezzi vulnerabile ITA'!O380</f>
        <v xml:space="preserve">- </v>
      </c>
      <c r="P380" s="76">
        <v>-23.13</v>
      </c>
      <c r="Q380" s="78" t="s">
        <v>45</v>
      </c>
      <c r="R380" s="80">
        <v>-23.13</v>
      </c>
    </row>
    <row r="381" spans="1:18" x14ac:dyDescent="0.4">
      <c r="A381" s="34" t="s">
        <v>34</v>
      </c>
      <c r="B381" s="85"/>
      <c r="C381" s="85"/>
      <c r="D381" s="76"/>
      <c r="E381" s="80"/>
      <c r="F381" s="35">
        <v>469.74</v>
      </c>
      <c r="G381" s="85"/>
      <c r="H381" s="85"/>
      <c r="I381" s="85"/>
      <c r="J381" s="85"/>
      <c r="K381" s="76"/>
      <c r="L381" s="76"/>
      <c r="M381" s="76"/>
      <c r="N381" s="36">
        <f t="shared" ref="N381:N382" si="64">+F381+$K$17+$L$17+$M$17</f>
        <v>469.38</v>
      </c>
      <c r="O381" s="85"/>
      <c r="P381" s="76"/>
      <c r="Q381" s="78"/>
      <c r="R381" s="80"/>
    </row>
    <row r="382" spans="1:18" x14ac:dyDescent="0.4">
      <c r="A382" s="37" t="s">
        <v>35</v>
      </c>
      <c r="B382" s="86"/>
      <c r="C382" s="86"/>
      <c r="D382" s="77"/>
      <c r="E382" s="81"/>
      <c r="F382" s="38">
        <v>975.12</v>
      </c>
      <c r="G382" s="86"/>
      <c r="H382" s="86"/>
      <c r="I382" s="86"/>
      <c r="J382" s="86"/>
      <c r="K382" s="77"/>
      <c r="L382" s="77"/>
      <c r="M382" s="77"/>
      <c r="N382" s="39">
        <f t="shared" si="64"/>
        <v>974.76</v>
      </c>
      <c r="O382" s="86"/>
      <c r="P382" s="77"/>
      <c r="Q382" s="79"/>
      <c r="R382" s="81"/>
    </row>
    <row r="383" spans="1:18" x14ac:dyDescent="0.4">
      <c r="A383" s="40" t="s">
        <v>37</v>
      </c>
      <c r="B383" s="82" t="s">
        <v>38</v>
      </c>
      <c r="C383" s="83"/>
      <c r="D383" s="83"/>
      <c r="E383" s="83"/>
      <c r="F383" s="83"/>
      <c r="G383" s="83"/>
      <c r="H383" s="83"/>
      <c r="I383" s="83"/>
      <c r="J383" s="83"/>
      <c r="K383" s="83"/>
      <c r="L383" s="83"/>
      <c r="M383" s="83"/>
      <c r="N383" s="83"/>
      <c r="O383" s="83"/>
      <c r="P383" s="83"/>
      <c r="Q383" s="83"/>
      <c r="R383" s="84"/>
    </row>
    <row r="384" spans="1:18" ht="33.75" x14ac:dyDescent="0.5">
      <c r="A384" s="48"/>
    </row>
    <row r="385" spans="1:18" x14ac:dyDescent="0.4">
      <c r="A385" s="87" t="s">
        <v>53</v>
      </c>
      <c r="B385" s="87"/>
      <c r="C385" s="87"/>
      <c r="D385" s="87"/>
      <c r="E385" s="87"/>
      <c r="F385" s="87"/>
      <c r="G385" s="87"/>
      <c r="H385" s="87"/>
      <c r="I385" s="87"/>
      <c r="J385" s="87"/>
      <c r="K385" s="87"/>
      <c r="L385" s="87"/>
      <c r="M385" s="87"/>
      <c r="N385" s="87"/>
      <c r="O385" s="87"/>
      <c r="P385" s="87"/>
      <c r="Q385" s="87"/>
      <c r="R385" s="87"/>
    </row>
    <row r="386" spans="1:18" x14ac:dyDescent="0.4">
      <c r="A386" s="88" t="s">
        <v>208</v>
      </c>
      <c r="B386" s="6"/>
      <c r="C386" s="6"/>
      <c r="D386" s="6"/>
      <c r="E386" s="90" t="s">
        <v>41</v>
      </c>
      <c r="F386" s="7"/>
      <c r="G386" s="7"/>
      <c r="H386" s="7"/>
      <c r="I386" s="7"/>
      <c r="J386" s="7"/>
      <c r="K386" s="7"/>
      <c r="L386" s="7"/>
      <c r="M386" s="7"/>
      <c r="N386" s="90" t="s">
        <v>39</v>
      </c>
      <c r="O386" s="7"/>
      <c r="P386" s="7"/>
      <c r="Q386" s="7"/>
      <c r="R386" s="90" t="s">
        <v>44</v>
      </c>
    </row>
    <row r="387" spans="1:18" x14ac:dyDescent="0.4">
      <c r="A387" s="88"/>
      <c r="B387" s="6"/>
      <c r="C387" s="6"/>
      <c r="D387" s="6"/>
      <c r="E387" s="90"/>
      <c r="F387" s="7"/>
      <c r="G387" s="7"/>
      <c r="H387" s="7"/>
      <c r="I387" s="7"/>
      <c r="J387" s="7"/>
      <c r="K387" s="7"/>
      <c r="L387" s="7"/>
      <c r="M387" s="7"/>
      <c r="N387" s="90"/>
      <c r="O387" s="7"/>
      <c r="P387" s="7"/>
      <c r="Q387" s="7"/>
      <c r="R387" s="90"/>
    </row>
    <row r="388" spans="1:18" x14ac:dyDescent="0.4">
      <c r="A388" s="89"/>
      <c r="B388" s="8" t="s">
        <v>273</v>
      </c>
      <c r="C388" s="9" t="s">
        <v>3</v>
      </c>
      <c r="D388" s="9" t="s">
        <v>4</v>
      </c>
      <c r="E388" s="91"/>
      <c r="F388" s="10" t="s">
        <v>5</v>
      </c>
      <c r="G388" s="11" t="s">
        <v>6</v>
      </c>
      <c r="H388" s="11" t="s">
        <v>7</v>
      </c>
      <c r="I388" s="11" t="s">
        <v>8</v>
      </c>
      <c r="J388" s="11" t="s">
        <v>9</v>
      </c>
      <c r="K388" s="12" t="s">
        <v>10</v>
      </c>
      <c r="L388" s="13" t="s">
        <v>11</v>
      </c>
      <c r="M388" s="12" t="s">
        <v>12</v>
      </c>
      <c r="N388" s="91"/>
      <c r="O388" s="10" t="s">
        <v>13</v>
      </c>
      <c r="P388" s="14" t="s">
        <v>14</v>
      </c>
      <c r="Q388" s="14" t="s">
        <v>15</v>
      </c>
      <c r="R388" s="91"/>
    </row>
    <row r="389" spans="1:18" x14ac:dyDescent="0.4">
      <c r="A389" s="15" t="s">
        <v>40</v>
      </c>
      <c r="B389" s="16"/>
      <c r="C389" s="17"/>
      <c r="D389" s="17"/>
      <c r="E389" s="18"/>
      <c r="F389" s="17"/>
      <c r="G389" s="16"/>
      <c r="H389" s="17"/>
      <c r="I389" s="17"/>
      <c r="J389" s="17"/>
      <c r="K389" s="17"/>
      <c r="L389" s="17"/>
      <c r="M389" s="17"/>
      <c r="N389" s="19"/>
      <c r="O389" s="16"/>
      <c r="P389" s="17"/>
      <c r="Q389" s="20"/>
      <c r="R389" s="20"/>
    </row>
    <row r="390" spans="1:18" x14ac:dyDescent="0.4">
      <c r="A390" s="21" t="s">
        <v>28</v>
      </c>
      <c r="B390" s="85">
        <f>0.352948991935484*($F$3/38.52)</f>
        <v>0.35294899193548401</v>
      </c>
      <c r="C390" s="85">
        <f>0.0356388966*($F$3/38.52)</f>
        <v>3.5638896599999997E-2</v>
      </c>
      <c r="D390" s="85">
        <v>7.9459999999999999E-3</v>
      </c>
      <c r="E390" s="92">
        <f>B390+C390+D390</f>
        <v>0.39653388853548399</v>
      </c>
      <c r="F390" s="85">
        <f>'Prezzi vulnerabile ITA'!F406</f>
        <v>0</v>
      </c>
      <c r="G390" s="22">
        <v>0</v>
      </c>
      <c r="H390" s="85">
        <f>0.10969856568*($F$3/38.52)</f>
        <v>0.10969856568</v>
      </c>
      <c r="I390" s="85">
        <v>1.186E-3</v>
      </c>
      <c r="J390" s="85">
        <v>1.4455000000000001E-2</v>
      </c>
      <c r="K390" s="78" t="s">
        <v>45</v>
      </c>
      <c r="L390" s="78" t="s">
        <v>45</v>
      </c>
      <c r="M390" s="78" t="s">
        <v>45</v>
      </c>
      <c r="N390" s="23">
        <f>+G390+$H$10+$I$10+$J$10</f>
        <v>0.12655644044</v>
      </c>
      <c r="O390" s="85">
        <v>1.2695E-2</v>
      </c>
      <c r="P390" s="23">
        <f>'Prezzi vulnerabile ITA'!P406</f>
        <v>0</v>
      </c>
      <c r="Q390" s="85">
        <v>7.2919999999999999E-3</v>
      </c>
      <c r="R390" s="25">
        <f>+$O$10+P390+$Q$10</f>
        <v>3.6708999999999999E-2</v>
      </c>
    </row>
    <row r="391" spans="1:18" x14ac:dyDescent="0.4">
      <c r="A391" s="21" t="s">
        <v>29</v>
      </c>
      <c r="B391" s="85"/>
      <c r="C391" s="85"/>
      <c r="D391" s="85"/>
      <c r="E391" s="92"/>
      <c r="F391" s="85"/>
      <c r="G391" s="22">
        <v>6.9823999999999997E-2</v>
      </c>
      <c r="H391" s="85"/>
      <c r="I391" s="85"/>
      <c r="J391" s="85"/>
      <c r="K391" s="78"/>
      <c r="L391" s="78"/>
      <c r="M391" s="78"/>
      <c r="N391" s="23">
        <f t="shared" ref="N391:N395" si="65">+G391+$H$10+$I$10+$J$10</f>
        <v>0.19638044044</v>
      </c>
      <c r="O391" s="85"/>
      <c r="P391" s="23">
        <f>'Prezzi vulnerabile ITA'!P407</f>
        <v>0</v>
      </c>
      <c r="Q391" s="85"/>
      <c r="R391" s="25">
        <f t="shared" ref="R391:R395" si="66">+$O$10+P391+$Q$10</f>
        <v>3.6708999999999999E-2</v>
      </c>
    </row>
    <row r="392" spans="1:18" x14ac:dyDescent="0.4">
      <c r="A392" s="21" t="s">
        <v>30</v>
      </c>
      <c r="B392" s="85"/>
      <c r="C392" s="85"/>
      <c r="D392" s="85"/>
      <c r="E392" s="92"/>
      <c r="F392" s="85"/>
      <c r="G392" s="22">
        <v>6.3909000000000007E-2</v>
      </c>
      <c r="H392" s="85"/>
      <c r="I392" s="85"/>
      <c r="J392" s="85"/>
      <c r="K392" s="78"/>
      <c r="L392" s="78"/>
      <c r="M392" s="78"/>
      <c r="N392" s="23">
        <f t="shared" si="65"/>
        <v>0.19046544043999999</v>
      </c>
      <c r="O392" s="85"/>
      <c r="P392" s="23">
        <f>'Prezzi vulnerabile ITA'!P408</f>
        <v>4.6199999999999998E-2</v>
      </c>
      <c r="Q392" s="85"/>
      <c r="R392" s="25">
        <f t="shared" si="66"/>
        <v>8.2908999999999983E-2</v>
      </c>
    </row>
    <row r="393" spans="1:18" x14ac:dyDescent="0.4">
      <c r="A393" s="21" t="s">
        <v>31</v>
      </c>
      <c r="B393" s="85"/>
      <c r="C393" s="85"/>
      <c r="D393" s="85"/>
      <c r="E393" s="92"/>
      <c r="F393" s="85"/>
      <c r="G393" s="22">
        <v>6.4177999999999999E-2</v>
      </c>
      <c r="H393" s="85"/>
      <c r="I393" s="85"/>
      <c r="J393" s="85"/>
      <c r="K393" s="78"/>
      <c r="L393" s="78"/>
      <c r="M393" s="78"/>
      <c r="N393" s="23">
        <f t="shared" si="65"/>
        <v>0.19073444044000001</v>
      </c>
      <c r="O393" s="85"/>
      <c r="P393" s="23">
        <f>'Prezzi vulnerabile ITA'!P409</f>
        <v>2.7300000000000001E-2</v>
      </c>
      <c r="Q393" s="85"/>
      <c r="R393" s="25">
        <f t="shared" si="66"/>
        <v>6.400900000000001E-2</v>
      </c>
    </row>
    <row r="394" spans="1:18" x14ac:dyDescent="0.4">
      <c r="A394" s="21" t="s">
        <v>32</v>
      </c>
      <c r="B394" s="85"/>
      <c r="C394" s="85"/>
      <c r="D394" s="85"/>
      <c r="E394" s="92"/>
      <c r="F394" s="85"/>
      <c r="G394" s="22">
        <v>4.7953999999999997E-2</v>
      </c>
      <c r="H394" s="85"/>
      <c r="I394" s="85"/>
      <c r="J394" s="85"/>
      <c r="K394" s="78"/>
      <c r="L394" s="78"/>
      <c r="M394" s="78"/>
      <c r="N394" s="23">
        <f t="shared" si="65"/>
        <v>0.17451044044</v>
      </c>
      <c r="O394" s="85"/>
      <c r="P394" s="23">
        <f>'Prezzi vulnerabile ITA'!P410</f>
        <v>2.2100000000000002E-2</v>
      </c>
      <c r="Q394" s="85"/>
      <c r="R394" s="25">
        <f t="shared" si="66"/>
        <v>5.8809E-2</v>
      </c>
    </row>
    <row r="395" spans="1:18" x14ac:dyDescent="0.4">
      <c r="A395" s="21" t="s">
        <v>33</v>
      </c>
      <c r="B395" s="86"/>
      <c r="C395" s="86"/>
      <c r="D395" s="86"/>
      <c r="E395" s="93"/>
      <c r="F395" s="86"/>
      <c r="G395" s="22">
        <v>2.4291E-2</v>
      </c>
      <c r="H395" s="86"/>
      <c r="I395" s="86"/>
      <c r="J395" s="86"/>
      <c r="K395" s="79"/>
      <c r="L395" s="79"/>
      <c r="M395" s="79"/>
      <c r="N395" s="23">
        <f t="shared" si="65"/>
        <v>0.15084744044000001</v>
      </c>
      <c r="O395" s="86"/>
      <c r="P395" s="23">
        <f>'Prezzi vulnerabile ITA'!P411</f>
        <v>1.5800000000000002E-2</v>
      </c>
      <c r="Q395" s="86"/>
      <c r="R395" s="25">
        <f t="shared" si="66"/>
        <v>5.2509E-2</v>
      </c>
    </row>
    <row r="396" spans="1:18" x14ac:dyDescent="0.4">
      <c r="A396" s="27" t="s">
        <v>36</v>
      </c>
      <c r="B396" s="28"/>
      <c r="C396" s="29"/>
      <c r="D396" s="28"/>
      <c r="E396" s="30"/>
      <c r="F396" s="31"/>
      <c r="G396" s="28"/>
      <c r="H396" s="32"/>
      <c r="I396" s="28"/>
      <c r="J396" s="28"/>
      <c r="K396" s="28"/>
      <c r="L396" s="28"/>
      <c r="M396" s="28"/>
      <c r="N396" s="30"/>
      <c r="O396" s="28"/>
      <c r="P396" s="32"/>
      <c r="Q396" s="33"/>
      <c r="R396" s="33"/>
    </row>
    <row r="397" spans="1:18" x14ac:dyDescent="0.4">
      <c r="A397" s="34" t="s">
        <v>51</v>
      </c>
      <c r="B397" s="78">
        <f>'Prezzi vulnerabile ITA'!B413</f>
        <v>0</v>
      </c>
      <c r="C397" s="78">
        <f>'Prezzi vulnerabile ITA'!C413</f>
        <v>0</v>
      </c>
      <c r="D397" s="76">
        <v>58.93</v>
      </c>
      <c r="E397" s="80">
        <f>SUM(B397:D399)</f>
        <v>58.93</v>
      </c>
      <c r="F397" s="35">
        <v>67.39</v>
      </c>
      <c r="G397" s="78">
        <f>'Prezzi vulnerabile ITA'!G413</f>
        <v>0</v>
      </c>
      <c r="H397" s="78">
        <f>'Prezzi vulnerabile ITA'!H413</f>
        <v>0</v>
      </c>
      <c r="I397" s="78">
        <f>'Prezzi vulnerabile ITA'!I413</f>
        <v>0</v>
      </c>
      <c r="J397" s="78">
        <f>'Prezzi vulnerabile ITA'!J413</f>
        <v>0</v>
      </c>
      <c r="K397" s="76">
        <v>-0.25</v>
      </c>
      <c r="L397" s="76">
        <v>0.06</v>
      </c>
      <c r="M397" s="76">
        <v>0</v>
      </c>
      <c r="N397" s="36">
        <f>+F397+$K$17+$L$17+$M$17</f>
        <v>67.03</v>
      </c>
      <c r="O397" s="78">
        <f>'Prezzi vulnerabile ITA'!O413</f>
        <v>0</v>
      </c>
      <c r="P397" s="76">
        <v>-23.13</v>
      </c>
      <c r="Q397" s="78" t="s">
        <v>45</v>
      </c>
      <c r="R397" s="80">
        <v>-23.13</v>
      </c>
    </row>
    <row r="398" spans="1:18" x14ac:dyDescent="0.4">
      <c r="A398" s="34" t="s">
        <v>34</v>
      </c>
      <c r="B398" s="85"/>
      <c r="C398" s="85"/>
      <c r="D398" s="76"/>
      <c r="E398" s="80"/>
      <c r="F398" s="35">
        <v>469.74</v>
      </c>
      <c r="G398" s="85"/>
      <c r="H398" s="85"/>
      <c r="I398" s="85"/>
      <c r="J398" s="85"/>
      <c r="K398" s="76"/>
      <c r="L398" s="76"/>
      <c r="M398" s="76"/>
      <c r="N398" s="36">
        <f t="shared" ref="N398:N399" si="67">+F398+$K$17+$L$17+$M$17</f>
        <v>469.38</v>
      </c>
      <c r="O398" s="85"/>
      <c r="P398" s="76"/>
      <c r="Q398" s="78"/>
      <c r="R398" s="80"/>
    </row>
    <row r="399" spans="1:18" x14ac:dyDescent="0.4">
      <c r="A399" s="37" t="s">
        <v>35</v>
      </c>
      <c r="B399" s="86"/>
      <c r="C399" s="86"/>
      <c r="D399" s="77"/>
      <c r="E399" s="81"/>
      <c r="F399" s="38">
        <v>975.12</v>
      </c>
      <c r="G399" s="86"/>
      <c r="H399" s="86"/>
      <c r="I399" s="86"/>
      <c r="J399" s="86"/>
      <c r="K399" s="77"/>
      <c r="L399" s="77"/>
      <c r="M399" s="77"/>
      <c r="N399" s="39">
        <f t="shared" si="67"/>
        <v>974.76</v>
      </c>
      <c r="O399" s="86"/>
      <c r="P399" s="77"/>
      <c r="Q399" s="79"/>
      <c r="R399" s="81"/>
    </row>
    <row r="400" spans="1:18" x14ac:dyDescent="0.4">
      <c r="A400" s="40" t="s">
        <v>37</v>
      </c>
      <c r="B400" s="82" t="s">
        <v>38</v>
      </c>
      <c r="C400" s="83"/>
      <c r="D400" s="83"/>
      <c r="E400" s="83"/>
      <c r="F400" s="83"/>
      <c r="G400" s="83"/>
      <c r="H400" s="83"/>
      <c r="I400" s="83"/>
      <c r="J400" s="83"/>
      <c r="K400" s="83"/>
      <c r="L400" s="83"/>
      <c r="M400" s="83"/>
      <c r="N400" s="83"/>
      <c r="O400" s="83"/>
      <c r="P400" s="83"/>
      <c r="Q400" s="83"/>
      <c r="R400" s="84"/>
    </row>
    <row r="401" spans="1:18" ht="33.75" x14ac:dyDescent="0.5">
      <c r="A401" s="48"/>
    </row>
    <row r="402" spans="1:18" s="5" customFormat="1" x14ac:dyDescent="0.25">
      <c r="A402" s="87" t="s">
        <v>53</v>
      </c>
      <c r="B402" s="87"/>
      <c r="C402" s="87"/>
      <c r="D402" s="87"/>
      <c r="E402" s="87"/>
      <c r="F402" s="87"/>
      <c r="G402" s="87"/>
      <c r="H402" s="87"/>
      <c r="I402" s="87"/>
      <c r="J402" s="87"/>
      <c r="K402" s="87"/>
      <c r="L402" s="87"/>
      <c r="M402" s="87"/>
      <c r="N402" s="87"/>
      <c r="O402" s="87"/>
      <c r="P402" s="87"/>
      <c r="Q402" s="87"/>
      <c r="R402" s="87"/>
    </row>
    <row r="403" spans="1:18" s="5" customFormat="1" x14ac:dyDescent="0.25">
      <c r="A403" s="88" t="s">
        <v>207</v>
      </c>
      <c r="B403" s="6"/>
      <c r="C403" s="6"/>
      <c r="D403" s="6"/>
      <c r="E403" s="90" t="s">
        <v>41</v>
      </c>
      <c r="F403" s="7"/>
      <c r="G403" s="7"/>
      <c r="H403" s="7"/>
      <c r="I403" s="7"/>
      <c r="J403" s="7"/>
      <c r="K403" s="7"/>
      <c r="L403" s="7"/>
      <c r="M403" s="7"/>
      <c r="N403" s="90" t="s">
        <v>39</v>
      </c>
      <c r="O403" s="7"/>
      <c r="P403" s="7"/>
      <c r="Q403" s="7"/>
      <c r="R403" s="90" t="s">
        <v>44</v>
      </c>
    </row>
    <row r="404" spans="1:18" s="5" customFormat="1" x14ac:dyDescent="0.25">
      <c r="A404" s="88"/>
      <c r="B404" s="6"/>
      <c r="C404" s="6"/>
      <c r="D404" s="6"/>
      <c r="E404" s="90"/>
      <c r="F404" s="7"/>
      <c r="G404" s="7"/>
      <c r="H404" s="7"/>
      <c r="I404" s="7"/>
      <c r="J404" s="7"/>
      <c r="K404" s="7"/>
      <c r="L404" s="7"/>
      <c r="M404" s="7"/>
      <c r="N404" s="90"/>
      <c r="O404" s="7"/>
      <c r="P404" s="7"/>
      <c r="Q404" s="7"/>
      <c r="R404" s="90"/>
    </row>
    <row r="405" spans="1:18" s="5" customFormat="1" ht="61.5" customHeight="1" x14ac:dyDescent="0.25">
      <c r="A405" s="89"/>
      <c r="B405" s="8" t="s">
        <v>273</v>
      </c>
      <c r="C405" s="9" t="s">
        <v>3</v>
      </c>
      <c r="D405" s="9" t="s">
        <v>4</v>
      </c>
      <c r="E405" s="91"/>
      <c r="F405" s="10" t="s">
        <v>5</v>
      </c>
      <c r="G405" s="11" t="s">
        <v>6</v>
      </c>
      <c r="H405" s="11" t="s">
        <v>7</v>
      </c>
      <c r="I405" s="11" t="s">
        <v>8</v>
      </c>
      <c r="J405" s="11" t="s">
        <v>9</v>
      </c>
      <c r="K405" s="12" t="s">
        <v>10</v>
      </c>
      <c r="L405" s="13" t="s">
        <v>11</v>
      </c>
      <c r="M405" s="12" t="s">
        <v>12</v>
      </c>
      <c r="N405" s="91"/>
      <c r="O405" s="10" t="s">
        <v>13</v>
      </c>
      <c r="P405" s="14" t="s">
        <v>14</v>
      </c>
      <c r="Q405" s="14" t="s">
        <v>15</v>
      </c>
      <c r="R405" s="91"/>
    </row>
    <row r="406" spans="1:18" s="5" customFormat="1" x14ac:dyDescent="0.25">
      <c r="A406" s="15" t="s">
        <v>40</v>
      </c>
      <c r="B406" s="16"/>
      <c r="C406" s="17"/>
      <c r="D406" s="17"/>
      <c r="E406" s="18"/>
      <c r="F406" s="17"/>
      <c r="G406" s="16"/>
      <c r="H406" s="17"/>
      <c r="I406" s="17"/>
      <c r="J406" s="17"/>
      <c r="K406" s="17"/>
      <c r="L406" s="17"/>
      <c r="M406" s="17"/>
      <c r="N406" s="19"/>
      <c r="O406" s="16"/>
      <c r="P406" s="17"/>
      <c r="Q406" s="20"/>
      <c r="R406" s="20"/>
    </row>
    <row r="407" spans="1:18" s="5" customFormat="1" x14ac:dyDescent="0.25">
      <c r="A407" s="21" t="s">
        <v>28</v>
      </c>
      <c r="B407" s="85">
        <f>0.326265289897919*($F$3/38.52)</f>
        <v>0.32626528989791898</v>
      </c>
      <c r="C407" s="85">
        <f>0.0356388966*($F$3/38.52)</f>
        <v>3.5638896599999997E-2</v>
      </c>
      <c r="D407" s="85">
        <v>7.9459999999999999E-3</v>
      </c>
      <c r="E407" s="92">
        <f>B407+C407+D407</f>
        <v>0.36985018649791901</v>
      </c>
      <c r="F407" s="85">
        <f>'Prezzi vulnerabile ITA'!F423</f>
        <v>0</v>
      </c>
      <c r="G407" s="22">
        <v>0</v>
      </c>
      <c r="H407" s="85">
        <f>0.10969856568*($F$3/38.52)</f>
        <v>0.10969856568</v>
      </c>
      <c r="I407" s="85">
        <v>1.186E-3</v>
      </c>
      <c r="J407" s="85">
        <v>1.4455000000000001E-2</v>
      </c>
      <c r="K407" s="78" t="s">
        <v>45</v>
      </c>
      <c r="L407" s="78" t="s">
        <v>45</v>
      </c>
      <c r="M407" s="78" t="s">
        <v>45</v>
      </c>
      <c r="N407" s="23">
        <f>+G407+$H$10+$I$10+$J$10</f>
        <v>0.12655644044</v>
      </c>
      <c r="O407" s="85">
        <v>1.2695E-2</v>
      </c>
      <c r="P407" s="23">
        <f>'Prezzi vulnerabile ITA'!P423</f>
        <v>0</v>
      </c>
      <c r="Q407" s="85">
        <v>7.2919999999999999E-3</v>
      </c>
      <c r="R407" s="25">
        <f>+$O$10+P407+$Q$10</f>
        <v>3.6708999999999999E-2</v>
      </c>
    </row>
    <row r="408" spans="1:18" s="5" customFormat="1" x14ac:dyDescent="0.25">
      <c r="A408" s="21" t="s">
        <v>29</v>
      </c>
      <c r="B408" s="85"/>
      <c r="C408" s="85"/>
      <c r="D408" s="85"/>
      <c r="E408" s="92"/>
      <c r="F408" s="85"/>
      <c r="G408" s="22">
        <v>6.9823999999999997E-2</v>
      </c>
      <c r="H408" s="85"/>
      <c r="I408" s="85"/>
      <c r="J408" s="85"/>
      <c r="K408" s="78"/>
      <c r="L408" s="78"/>
      <c r="M408" s="78"/>
      <c r="N408" s="23">
        <f t="shared" ref="N408:N412" si="68">+G408+$H$10+$I$10+$J$10</f>
        <v>0.19638044044</v>
      </c>
      <c r="O408" s="85"/>
      <c r="P408" s="23">
        <f>'Prezzi vulnerabile ITA'!P424</f>
        <v>0</v>
      </c>
      <c r="Q408" s="85"/>
      <c r="R408" s="25">
        <f t="shared" ref="R408:R412" si="69">+$O$10+P408+$Q$10</f>
        <v>3.6708999999999999E-2</v>
      </c>
    </row>
    <row r="409" spans="1:18" s="5" customFormat="1" x14ac:dyDescent="0.25">
      <c r="A409" s="21" t="s">
        <v>30</v>
      </c>
      <c r="B409" s="85"/>
      <c r="C409" s="85"/>
      <c r="D409" s="85"/>
      <c r="E409" s="92"/>
      <c r="F409" s="85"/>
      <c r="G409" s="22">
        <v>6.3909000000000007E-2</v>
      </c>
      <c r="H409" s="85"/>
      <c r="I409" s="85"/>
      <c r="J409" s="85"/>
      <c r="K409" s="78"/>
      <c r="L409" s="78"/>
      <c r="M409" s="78"/>
      <c r="N409" s="23">
        <f t="shared" si="68"/>
        <v>0.19046544043999999</v>
      </c>
      <c r="O409" s="85"/>
      <c r="P409" s="23">
        <f>'Prezzi vulnerabile ITA'!P425</f>
        <v>4.6199999999999998E-2</v>
      </c>
      <c r="Q409" s="85"/>
      <c r="R409" s="25">
        <f t="shared" si="69"/>
        <v>8.2908999999999983E-2</v>
      </c>
    </row>
    <row r="410" spans="1:18" s="5" customFormat="1" x14ac:dyDescent="0.25">
      <c r="A410" s="21" t="s">
        <v>31</v>
      </c>
      <c r="B410" s="85"/>
      <c r="C410" s="85"/>
      <c r="D410" s="85"/>
      <c r="E410" s="92"/>
      <c r="F410" s="85"/>
      <c r="G410" s="22">
        <v>6.4177999999999999E-2</v>
      </c>
      <c r="H410" s="85"/>
      <c r="I410" s="85"/>
      <c r="J410" s="85"/>
      <c r="K410" s="78"/>
      <c r="L410" s="78"/>
      <c r="M410" s="78"/>
      <c r="N410" s="23">
        <f t="shared" si="68"/>
        <v>0.19073444044000001</v>
      </c>
      <c r="O410" s="85"/>
      <c r="P410" s="23">
        <f>'Prezzi vulnerabile ITA'!P426</f>
        <v>2.7300000000000001E-2</v>
      </c>
      <c r="Q410" s="85"/>
      <c r="R410" s="25">
        <f t="shared" si="69"/>
        <v>6.400900000000001E-2</v>
      </c>
    </row>
    <row r="411" spans="1:18" s="5" customFormat="1" x14ac:dyDescent="0.25">
      <c r="A411" s="21" t="s">
        <v>32</v>
      </c>
      <c r="B411" s="85"/>
      <c r="C411" s="85"/>
      <c r="D411" s="85"/>
      <c r="E411" s="92"/>
      <c r="F411" s="85"/>
      <c r="G411" s="22">
        <v>4.7953999999999997E-2</v>
      </c>
      <c r="H411" s="85"/>
      <c r="I411" s="85"/>
      <c r="J411" s="85"/>
      <c r="K411" s="78"/>
      <c r="L411" s="78"/>
      <c r="M411" s="78"/>
      <c r="N411" s="23">
        <f t="shared" si="68"/>
        <v>0.17451044044</v>
      </c>
      <c r="O411" s="85"/>
      <c r="P411" s="23">
        <f>'Prezzi vulnerabile ITA'!P427</f>
        <v>2.2100000000000002E-2</v>
      </c>
      <c r="Q411" s="85"/>
      <c r="R411" s="25">
        <f t="shared" si="69"/>
        <v>5.8809E-2</v>
      </c>
    </row>
    <row r="412" spans="1:18" s="5" customFormat="1" x14ac:dyDescent="0.25">
      <c r="A412" s="21" t="s">
        <v>33</v>
      </c>
      <c r="B412" s="86"/>
      <c r="C412" s="86"/>
      <c r="D412" s="86"/>
      <c r="E412" s="93"/>
      <c r="F412" s="86"/>
      <c r="G412" s="22">
        <v>2.4291E-2</v>
      </c>
      <c r="H412" s="86"/>
      <c r="I412" s="86"/>
      <c r="J412" s="86"/>
      <c r="K412" s="79"/>
      <c r="L412" s="79"/>
      <c r="M412" s="79"/>
      <c r="N412" s="23">
        <f t="shared" si="68"/>
        <v>0.15084744044000001</v>
      </c>
      <c r="O412" s="86"/>
      <c r="P412" s="23">
        <f>'Prezzi vulnerabile ITA'!P428</f>
        <v>1.5800000000000002E-2</v>
      </c>
      <c r="Q412" s="86"/>
      <c r="R412" s="25">
        <f t="shared" si="69"/>
        <v>5.2509E-2</v>
      </c>
    </row>
    <row r="413" spans="1:18" s="5" customFormat="1" x14ac:dyDescent="0.25">
      <c r="A413" s="27" t="s">
        <v>36</v>
      </c>
      <c r="B413" s="28"/>
      <c r="C413" s="29"/>
      <c r="D413" s="28"/>
      <c r="E413" s="30"/>
      <c r="F413" s="31"/>
      <c r="G413" s="28"/>
      <c r="H413" s="32"/>
      <c r="I413" s="28"/>
      <c r="J413" s="28"/>
      <c r="K413" s="28"/>
      <c r="L413" s="28"/>
      <c r="M413" s="28"/>
      <c r="N413" s="30"/>
      <c r="O413" s="28"/>
      <c r="P413" s="32"/>
      <c r="Q413" s="33"/>
      <c r="R413" s="33"/>
    </row>
    <row r="414" spans="1:18" s="5" customFormat="1" x14ac:dyDescent="0.25">
      <c r="A414" s="34" t="s">
        <v>51</v>
      </c>
      <c r="B414" s="78">
        <f>'Prezzi vulnerabile ITA'!B430</f>
        <v>0</v>
      </c>
      <c r="C414" s="78">
        <f>'Prezzi vulnerabile ITA'!C430</f>
        <v>0</v>
      </c>
      <c r="D414" s="76">
        <v>58.93</v>
      </c>
      <c r="E414" s="80">
        <f>SUM(B414:D416)</f>
        <v>58.93</v>
      </c>
      <c r="F414" s="35">
        <v>67.39</v>
      </c>
      <c r="G414" s="78">
        <f>'Prezzi vulnerabile ITA'!G430</f>
        <v>0</v>
      </c>
      <c r="H414" s="78">
        <f>'Prezzi vulnerabile ITA'!H430</f>
        <v>0</v>
      </c>
      <c r="I414" s="78">
        <f>'Prezzi vulnerabile ITA'!I430</f>
        <v>0</v>
      </c>
      <c r="J414" s="78">
        <f>'Prezzi vulnerabile ITA'!J430</f>
        <v>0</v>
      </c>
      <c r="K414" s="76">
        <v>-0.25</v>
      </c>
      <c r="L414" s="76">
        <v>0.06</v>
      </c>
      <c r="M414" s="76">
        <v>0</v>
      </c>
      <c r="N414" s="36">
        <f>+F414+$K$17+$L$17+$M$17</f>
        <v>67.03</v>
      </c>
      <c r="O414" s="78">
        <f>'Prezzi vulnerabile ITA'!O430</f>
        <v>0</v>
      </c>
      <c r="P414" s="76">
        <v>-23.13</v>
      </c>
      <c r="Q414" s="78" t="s">
        <v>45</v>
      </c>
      <c r="R414" s="80">
        <v>-23.13</v>
      </c>
    </row>
    <row r="415" spans="1:18" s="5" customFormat="1" x14ac:dyDescent="0.25">
      <c r="A415" s="34" t="s">
        <v>34</v>
      </c>
      <c r="B415" s="85"/>
      <c r="C415" s="85"/>
      <c r="D415" s="76"/>
      <c r="E415" s="80"/>
      <c r="F415" s="35">
        <v>469.74</v>
      </c>
      <c r="G415" s="85"/>
      <c r="H415" s="85"/>
      <c r="I415" s="85"/>
      <c r="J415" s="85"/>
      <c r="K415" s="76"/>
      <c r="L415" s="76"/>
      <c r="M415" s="76"/>
      <c r="N415" s="36">
        <f t="shared" ref="N415:N416" si="70">+F415+$K$17+$L$17+$M$17</f>
        <v>469.38</v>
      </c>
      <c r="O415" s="85"/>
      <c r="P415" s="76"/>
      <c r="Q415" s="78"/>
      <c r="R415" s="80"/>
    </row>
    <row r="416" spans="1:18" s="5" customFormat="1" x14ac:dyDescent="0.25">
      <c r="A416" s="37" t="s">
        <v>35</v>
      </c>
      <c r="B416" s="86"/>
      <c r="C416" s="86"/>
      <c r="D416" s="77"/>
      <c r="E416" s="81"/>
      <c r="F416" s="38">
        <v>975.12</v>
      </c>
      <c r="G416" s="86"/>
      <c r="H416" s="86"/>
      <c r="I416" s="86"/>
      <c r="J416" s="86"/>
      <c r="K416" s="77"/>
      <c r="L416" s="77"/>
      <c r="M416" s="77"/>
      <c r="N416" s="39">
        <f t="shared" si="70"/>
        <v>974.76</v>
      </c>
      <c r="O416" s="86"/>
      <c r="P416" s="77"/>
      <c r="Q416" s="79"/>
      <c r="R416" s="81"/>
    </row>
    <row r="417" spans="1:18" s="5" customFormat="1" x14ac:dyDescent="0.25">
      <c r="A417" s="40" t="s">
        <v>37</v>
      </c>
      <c r="B417" s="82" t="s">
        <v>38</v>
      </c>
      <c r="C417" s="83"/>
      <c r="D417" s="83"/>
      <c r="E417" s="83"/>
      <c r="F417" s="83"/>
      <c r="G417" s="83"/>
      <c r="H417" s="83"/>
      <c r="I417" s="83"/>
      <c r="J417" s="83"/>
      <c r="K417" s="83"/>
      <c r="L417" s="83"/>
      <c r="M417" s="83"/>
      <c r="N417" s="83"/>
      <c r="O417" s="83"/>
      <c r="P417" s="83"/>
      <c r="Q417" s="83"/>
      <c r="R417" s="84"/>
    </row>
    <row r="418" spans="1:18" ht="33.75" x14ac:dyDescent="0.5">
      <c r="A418" s="48"/>
    </row>
    <row r="419" spans="1:18" ht="26.25" customHeight="1" x14ac:dyDescent="0.4">
      <c r="A419" s="87" t="s">
        <v>53</v>
      </c>
      <c r="B419" s="87"/>
      <c r="C419" s="87"/>
      <c r="D419" s="87"/>
      <c r="E419" s="87"/>
      <c r="F419" s="87"/>
      <c r="G419" s="87"/>
      <c r="H419" s="87"/>
      <c r="I419" s="87"/>
      <c r="J419" s="87"/>
      <c r="K419" s="87"/>
      <c r="L419" s="87"/>
      <c r="M419" s="87"/>
      <c r="N419" s="87"/>
      <c r="O419" s="87"/>
      <c r="P419" s="87"/>
      <c r="Q419" s="87"/>
      <c r="R419" s="87"/>
    </row>
    <row r="420" spans="1:18" ht="26.25" customHeight="1" x14ac:dyDescent="0.4">
      <c r="A420" s="106" t="s">
        <v>205</v>
      </c>
      <c r="B420" s="6"/>
      <c r="C420" s="6"/>
      <c r="D420" s="6"/>
      <c r="E420" s="90" t="s">
        <v>41</v>
      </c>
      <c r="F420" s="7"/>
      <c r="G420" s="7"/>
      <c r="H420" s="7"/>
      <c r="I420" s="7"/>
      <c r="J420" s="7"/>
      <c r="K420" s="7"/>
      <c r="L420" s="7"/>
      <c r="M420" s="7"/>
      <c r="N420" s="90" t="s">
        <v>39</v>
      </c>
      <c r="O420" s="7"/>
      <c r="P420" s="7"/>
      <c r="Q420" s="7"/>
      <c r="R420" s="90" t="s">
        <v>44</v>
      </c>
    </row>
    <row r="421" spans="1:18" ht="26.25" customHeight="1" x14ac:dyDescent="0.4">
      <c r="A421" s="106"/>
      <c r="B421" s="6"/>
      <c r="C421" s="6"/>
      <c r="D421" s="6"/>
      <c r="E421" s="90"/>
      <c r="F421" s="7"/>
      <c r="G421" s="7"/>
      <c r="H421" s="7"/>
      <c r="I421" s="7"/>
      <c r="J421" s="7"/>
      <c r="K421" s="7"/>
      <c r="L421" s="7"/>
      <c r="M421" s="7"/>
      <c r="N421" s="90"/>
      <c r="O421" s="7"/>
      <c r="P421" s="7"/>
      <c r="Q421" s="7"/>
      <c r="R421" s="90"/>
    </row>
    <row r="422" spans="1:18" x14ac:dyDescent="0.4">
      <c r="A422" s="107"/>
      <c r="B422" s="8" t="s">
        <v>273</v>
      </c>
      <c r="C422" s="9" t="s">
        <v>3</v>
      </c>
      <c r="D422" s="9" t="s">
        <v>4</v>
      </c>
      <c r="E422" s="91"/>
      <c r="F422" s="10" t="s">
        <v>5</v>
      </c>
      <c r="G422" s="11" t="s">
        <v>6</v>
      </c>
      <c r="H422" s="11" t="s">
        <v>7</v>
      </c>
      <c r="I422" s="11" t="s">
        <v>8</v>
      </c>
      <c r="J422" s="11" t="s">
        <v>9</v>
      </c>
      <c r="K422" s="12" t="s">
        <v>10</v>
      </c>
      <c r="L422" s="13" t="s">
        <v>11</v>
      </c>
      <c r="M422" s="12" t="s">
        <v>12</v>
      </c>
      <c r="N422" s="91"/>
      <c r="O422" s="10" t="s">
        <v>13</v>
      </c>
      <c r="P422" s="14" t="s">
        <v>14</v>
      </c>
      <c r="Q422" s="14" t="s">
        <v>15</v>
      </c>
      <c r="R422" s="91"/>
    </row>
    <row r="423" spans="1:18" x14ac:dyDescent="0.4">
      <c r="A423" s="15" t="s">
        <v>40</v>
      </c>
      <c r="B423" s="16"/>
      <c r="C423" s="17"/>
      <c r="D423" s="17"/>
      <c r="E423" s="18"/>
      <c r="F423" s="17"/>
      <c r="G423" s="16"/>
      <c r="H423" s="17"/>
      <c r="I423" s="17"/>
      <c r="J423" s="17"/>
      <c r="K423" s="17"/>
      <c r="L423" s="17"/>
      <c r="M423" s="17"/>
      <c r="N423" s="19"/>
      <c r="O423" s="16"/>
      <c r="P423" s="17"/>
      <c r="Q423" s="20"/>
      <c r="R423" s="20"/>
    </row>
    <row r="424" spans="1:18" x14ac:dyDescent="0.4">
      <c r="A424" s="21" t="s">
        <v>28</v>
      </c>
      <c r="B424" s="85">
        <f>0.307491250395006*($F$3/38.52)</f>
        <v>0.30749125039500602</v>
      </c>
      <c r="C424" s="85">
        <f>0.044596*($F$3/38.52)</f>
        <v>4.4595999999999997E-2</v>
      </c>
      <c r="D424" s="85">
        <v>7.9459999999999999E-3</v>
      </c>
      <c r="E424" s="92">
        <f>B424+C424+D424</f>
        <v>0.360033250395006</v>
      </c>
      <c r="F424" s="85" t="str">
        <f>'Prezzi vulnerabile ITA'!F424</f>
        <v xml:space="preserve">- </v>
      </c>
      <c r="G424" s="22">
        <v>0</v>
      </c>
      <c r="H424" s="85">
        <f>0.12896561484*($F$3/38.52)</f>
        <v>0.12896561483999999</v>
      </c>
      <c r="I424" s="85">
        <v>1.186E-3</v>
      </c>
      <c r="J424" s="85">
        <v>1.4455000000000001E-2</v>
      </c>
      <c r="K424" s="78" t="s">
        <v>45</v>
      </c>
      <c r="L424" s="78" t="s">
        <v>45</v>
      </c>
      <c r="M424" s="78" t="s">
        <v>45</v>
      </c>
      <c r="N424" s="23">
        <f>+G424+$H$10+$I$10+$J$10</f>
        <v>0.12655644044</v>
      </c>
      <c r="O424" s="85">
        <v>1.2695E-2</v>
      </c>
      <c r="P424" s="23">
        <f>'Prezzi vulnerabile ITA'!P424</f>
        <v>0</v>
      </c>
      <c r="Q424" s="85">
        <v>4.6379999999999998E-3</v>
      </c>
      <c r="R424" s="25">
        <f>+$O$10+P424+$Q$10</f>
        <v>3.6708999999999999E-2</v>
      </c>
    </row>
    <row r="425" spans="1:18" x14ac:dyDescent="0.4">
      <c r="A425" s="21" t="s">
        <v>29</v>
      </c>
      <c r="B425" s="85"/>
      <c r="C425" s="85"/>
      <c r="D425" s="85"/>
      <c r="E425" s="92"/>
      <c r="F425" s="85"/>
      <c r="G425" s="22">
        <v>6.9823999999999997E-2</v>
      </c>
      <c r="H425" s="85"/>
      <c r="I425" s="85"/>
      <c r="J425" s="85"/>
      <c r="K425" s="78"/>
      <c r="L425" s="78"/>
      <c r="M425" s="78"/>
      <c r="N425" s="23">
        <f t="shared" ref="N425:N429" si="71">+G425+$H$10+$I$10+$J$10</f>
        <v>0.19638044044</v>
      </c>
      <c r="O425" s="85"/>
      <c r="P425" s="23">
        <f>'Prezzi vulnerabile ITA'!P425</f>
        <v>4.6199999999999998E-2</v>
      </c>
      <c r="Q425" s="85"/>
      <c r="R425" s="25">
        <f t="shared" ref="R425:R429" si="72">+$O$10+P425+$Q$10</f>
        <v>8.2908999999999983E-2</v>
      </c>
    </row>
    <row r="426" spans="1:18" x14ac:dyDescent="0.4">
      <c r="A426" s="21" t="s">
        <v>30</v>
      </c>
      <c r="B426" s="85"/>
      <c r="C426" s="85"/>
      <c r="D426" s="85"/>
      <c r="E426" s="92"/>
      <c r="F426" s="85"/>
      <c r="G426" s="22">
        <v>6.3909000000000007E-2</v>
      </c>
      <c r="H426" s="85"/>
      <c r="I426" s="85"/>
      <c r="J426" s="85"/>
      <c r="K426" s="78"/>
      <c r="L426" s="78"/>
      <c r="M426" s="78"/>
      <c r="N426" s="23">
        <f t="shared" si="71"/>
        <v>0.19046544043999999</v>
      </c>
      <c r="O426" s="85"/>
      <c r="P426" s="23">
        <f>'Prezzi vulnerabile ITA'!P426</f>
        <v>2.7300000000000001E-2</v>
      </c>
      <c r="Q426" s="85"/>
      <c r="R426" s="25">
        <f t="shared" si="72"/>
        <v>6.400900000000001E-2</v>
      </c>
    </row>
    <row r="427" spans="1:18" x14ac:dyDescent="0.4">
      <c r="A427" s="21" t="s">
        <v>31</v>
      </c>
      <c r="B427" s="85"/>
      <c r="C427" s="85"/>
      <c r="D427" s="85"/>
      <c r="E427" s="92"/>
      <c r="F427" s="85"/>
      <c r="G427" s="22">
        <v>6.4177999999999999E-2</v>
      </c>
      <c r="H427" s="85"/>
      <c r="I427" s="85"/>
      <c r="J427" s="85"/>
      <c r="K427" s="78"/>
      <c r="L427" s="78"/>
      <c r="M427" s="78"/>
      <c r="N427" s="23">
        <f t="shared" si="71"/>
        <v>0.19073444044000001</v>
      </c>
      <c r="O427" s="85"/>
      <c r="P427" s="23">
        <f>'Prezzi vulnerabile ITA'!P427</f>
        <v>2.2100000000000002E-2</v>
      </c>
      <c r="Q427" s="85"/>
      <c r="R427" s="25">
        <f t="shared" si="72"/>
        <v>5.8809E-2</v>
      </c>
    </row>
    <row r="428" spans="1:18" x14ac:dyDescent="0.4">
      <c r="A428" s="21" t="s">
        <v>32</v>
      </c>
      <c r="B428" s="85"/>
      <c r="C428" s="85"/>
      <c r="D428" s="85"/>
      <c r="E428" s="92"/>
      <c r="F428" s="85"/>
      <c r="G428" s="22">
        <v>4.7953999999999997E-2</v>
      </c>
      <c r="H428" s="85"/>
      <c r="I428" s="85"/>
      <c r="J428" s="85"/>
      <c r="K428" s="78"/>
      <c r="L428" s="78"/>
      <c r="M428" s="78"/>
      <c r="N428" s="23">
        <f t="shared" si="71"/>
        <v>0.17451044044</v>
      </c>
      <c r="O428" s="85"/>
      <c r="P428" s="23">
        <f>'Prezzi vulnerabile ITA'!P428</f>
        <v>1.5800000000000002E-2</v>
      </c>
      <c r="Q428" s="85"/>
      <c r="R428" s="25">
        <f t="shared" si="72"/>
        <v>5.2509E-2</v>
      </c>
    </row>
    <row r="429" spans="1:18" x14ac:dyDescent="0.4">
      <c r="A429" s="21" t="s">
        <v>33</v>
      </c>
      <c r="B429" s="86"/>
      <c r="C429" s="86"/>
      <c r="D429" s="86"/>
      <c r="E429" s="93"/>
      <c r="F429" s="86"/>
      <c r="G429" s="22">
        <v>2.4291E-2</v>
      </c>
      <c r="H429" s="86"/>
      <c r="I429" s="86"/>
      <c r="J429" s="86"/>
      <c r="K429" s="79"/>
      <c r="L429" s="79"/>
      <c r="M429" s="79"/>
      <c r="N429" s="23">
        <f t="shared" si="71"/>
        <v>0.15084744044000001</v>
      </c>
      <c r="O429" s="86"/>
      <c r="P429" s="23">
        <f>'Prezzi vulnerabile ITA'!P429</f>
        <v>6.6E-3</v>
      </c>
      <c r="Q429" s="86"/>
      <c r="R429" s="25">
        <f t="shared" si="72"/>
        <v>4.3309E-2</v>
      </c>
    </row>
    <row r="430" spans="1:18" x14ac:dyDescent="0.4">
      <c r="A430" s="27" t="s">
        <v>36</v>
      </c>
      <c r="B430" s="28"/>
      <c r="C430" s="29"/>
      <c r="D430" s="28"/>
      <c r="E430" s="30"/>
      <c r="F430" s="31"/>
      <c r="G430" s="28"/>
      <c r="H430" s="32"/>
      <c r="I430" s="28"/>
      <c r="J430" s="28"/>
      <c r="K430" s="28"/>
      <c r="L430" s="28"/>
      <c r="M430" s="28"/>
      <c r="N430" s="30"/>
      <c r="O430" s="28"/>
      <c r="P430" s="32"/>
      <c r="Q430" s="33"/>
      <c r="R430" s="33"/>
    </row>
    <row r="431" spans="1:18" x14ac:dyDescent="0.4">
      <c r="A431" s="34" t="s">
        <v>51</v>
      </c>
      <c r="B431" s="78" t="str">
        <f>'Prezzi vulnerabile ITA'!B431</f>
        <v xml:space="preserve">- </v>
      </c>
      <c r="C431" s="78" t="str">
        <f>'Prezzi vulnerabile ITA'!C431</f>
        <v xml:space="preserve">- </v>
      </c>
      <c r="D431" s="76">
        <v>63.36</v>
      </c>
      <c r="E431" s="80">
        <v>63.36</v>
      </c>
      <c r="F431" s="35">
        <v>67.39</v>
      </c>
      <c r="G431" s="78" t="str">
        <f>'Prezzi vulnerabile ITA'!G431</f>
        <v xml:space="preserve">- </v>
      </c>
      <c r="H431" s="78" t="str">
        <f>'Prezzi vulnerabile ITA'!H431</f>
        <v xml:space="preserve">- </v>
      </c>
      <c r="I431" s="78" t="str">
        <f>'Prezzi vulnerabile ITA'!I431</f>
        <v xml:space="preserve">- </v>
      </c>
      <c r="J431" s="78" t="str">
        <f>'Prezzi vulnerabile ITA'!J431</f>
        <v xml:space="preserve">- </v>
      </c>
      <c r="K431" s="76">
        <v>-0.25</v>
      </c>
      <c r="L431" s="76">
        <v>0.06</v>
      </c>
      <c r="M431" s="76">
        <v>0</v>
      </c>
      <c r="N431" s="36">
        <f>+F431+$K$17+$L$17+$M$17</f>
        <v>67.03</v>
      </c>
      <c r="O431" s="78" t="str">
        <f>'Prezzi vulnerabile ITA'!O431</f>
        <v xml:space="preserve">- </v>
      </c>
      <c r="P431" s="76">
        <v>-26.13</v>
      </c>
      <c r="Q431" s="78" t="s">
        <v>45</v>
      </c>
      <c r="R431" s="80">
        <v>-26.13</v>
      </c>
    </row>
    <row r="432" spans="1:18" x14ac:dyDescent="0.4">
      <c r="A432" s="34" t="s">
        <v>34</v>
      </c>
      <c r="B432" s="85"/>
      <c r="C432" s="85"/>
      <c r="D432" s="76"/>
      <c r="E432" s="80"/>
      <c r="F432" s="35">
        <v>469.74</v>
      </c>
      <c r="G432" s="85"/>
      <c r="H432" s="85"/>
      <c r="I432" s="85"/>
      <c r="J432" s="85"/>
      <c r="K432" s="76"/>
      <c r="L432" s="76"/>
      <c r="M432" s="76"/>
      <c r="N432" s="36">
        <f t="shared" ref="N432:N433" si="73">+F432+$K$17+$L$17+$M$17</f>
        <v>469.38</v>
      </c>
      <c r="O432" s="85"/>
      <c r="P432" s="76"/>
      <c r="Q432" s="78"/>
      <c r="R432" s="80"/>
    </row>
    <row r="433" spans="1:18" ht="26.25" customHeight="1" x14ac:dyDescent="0.4">
      <c r="A433" s="37" t="s">
        <v>35</v>
      </c>
      <c r="B433" s="86"/>
      <c r="C433" s="86"/>
      <c r="D433" s="77"/>
      <c r="E433" s="81"/>
      <c r="F433" s="38">
        <v>975.12</v>
      </c>
      <c r="G433" s="86"/>
      <c r="H433" s="86"/>
      <c r="I433" s="86"/>
      <c r="J433" s="86"/>
      <c r="K433" s="77"/>
      <c r="L433" s="77"/>
      <c r="M433" s="77"/>
      <c r="N433" s="39">
        <f t="shared" si="73"/>
        <v>974.76</v>
      </c>
      <c r="O433" s="86"/>
      <c r="P433" s="77"/>
      <c r="Q433" s="79"/>
      <c r="R433" s="81"/>
    </row>
    <row r="434" spans="1:18" x14ac:dyDescent="0.4">
      <c r="A434" s="40" t="s">
        <v>37</v>
      </c>
      <c r="B434" s="82" t="s">
        <v>38</v>
      </c>
      <c r="C434" s="83"/>
      <c r="D434" s="83"/>
      <c r="E434" s="83"/>
      <c r="F434" s="83"/>
      <c r="G434" s="83"/>
      <c r="H434" s="83"/>
      <c r="I434" s="83"/>
      <c r="J434" s="83"/>
      <c r="K434" s="83"/>
      <c r="L434" s="83"/>
      <c r="M434" s="83"/>
      <c r="N434" s="83"/>
      <c r="O434" s="83"/>
      <c r="P434" s="83"/>
      <c r="Q434" s="83"/>
      <c r="R434" s="84"/>
    </row>
    <row r="435" spans="1:18" ht="33.75" x14ac:dyDescent="0.5">
      <c r="A435" s="48"/>
    </row>
    <row r="436" spans="1:18" s="5" customFormat="1" x14ac:dyDescent="0.25">
      <c r="A436" s="87" t="s">
        <v>53</v>
      </c>
      <c r="B436" s="87"/>
      <c r="C436" s="87"/>
      <c r="D436" s="87"/>
      <c r="E436" s="87"/>
      <c r="F436" s="87"/>
      <c r="G436" s="87"/>
      <c r="H436" s="87"/>
      <c r="I436" s="87"/>
      <c r="J436" s="87"/>
      <c r="K436" s="87"/>
      <c r="L436" s="87"/>
      <c r="M436" s="87"/>
      <c r="N436" s="87"/>
      <c r="O436" s="87"/>
      <c r="P436" s="87"/>
      <c r="Q436" s="87"/>
      <c r="R436" s="87"/>
    </row>
    <row r="437" spans="1:18" s="5" customFormat="1" x14ac:dyDescent="0.25">
      <c r="A437" s="106" t="s">
        <v>203</v>
      </c>
      <c r="B437" s="6"/>
      <c r="C437" s="6"/>
      <c r="D437" s="6"/>
      <c r="E437" s="90" t="s">
        <v>41</v>
      </c>
      <c r="F437" s="7"/>
      <c r="G437" s="7"/>
      <c r="H437" s="7"/>
      <c r="I437" s="7"/>
      <c r="J437" s="7"/>
      <c r="K437" s="7"/>
      <c r="L437" s="7"/>
      <c r="M437" s="7"/>
      <c r="N437" s="90" t="s">
        <v>39</v>
      </c>
      <c r="O437" s="7"/>
      <c r="P437" s="7"/>
      <c r="Q437" s="7"/>
      <c r="R437" s="90" t="s">
        <v>44</v>
      </c>
    </row>
    <row r="438" spans="1:18" s="5" customFormat="1" x14ac:dyDescent="0.25">
      <c r="A438" s="106"/>
      <c r="B438" s="6"/>
      <c r="C438" s="6"/>
      <c r="D438" s="6"/>
      <c r="E438" s="90"/>
      <c r="F438" s="7"/>
      <c r="G438" s="7"/>
      <c r="H438" s="7"/>
      <c r="I438" s="7"/>
      <c r="J438" s="7"/>
      <c r="K438" s="7"/>
      <c r="L438" s="7"/>
      <c r="M438" s="7"/>
      <c r="N438" s="90"/>
      <c r="O438" s="7"/>
      <c r="P438" s="7"/>
      <c r="Q438" s="7"/>
      <c r="R438" s="90"/>
    </row>
    <row r="439" spans="1:18" s="5" customFormat="1" ht="61.5" customHeight="1" x14ac:dyDescent="0.25">
      <c r="A439" s="107"/>
      <c r="B439" s="8" t="s">
        <v>273</v>
      </c>
      <c r="C439" s="9" t="s">
        <v>3</v>
      </c>
      <c r="D439" s="9" t="s">
        <v>4</v>
      </c>
      <c r="E439" s="91"/>
      <c r="F439" s="10" t="s">
        <v>5</v>
      </c>
      <c r="G439" s="11" t="s">
        <v>6</v>
      </c>
      <c r="H439" s="11" t="s">
        <v>7</v>
      </c>
      <c r="I439" s="11" t="s">
        <v>8</v>
      </c>
      <c r="J439" s="11" t="s">
        <v>9</v>
      </c>
      <c r="K439" s="12" t="s">
        <v>10</v>
      </c>
      <c r="L439" s="13" t="s">
        <v>11</v>
      </c>
      <c r="M439" s="12" t="s">
        <v>12</v>
      </c>
      <c r="N439" s="91"/>
      <c r="O439" s="10" t="s">
        <v>13</v>
      </c>
      <c r="P439" s="14" t="s">
        <v>14</v>
      </c>
      <c r="Q439" s="14" t="s">
        <v>15</v>
      </c>
      <c r="R439" s="91"/>
    </row>
    <row r="440" spans="1:18" s="5" customFormat="1" x14ac:dyDescent="0.25">
      <c r="A440" s="15" t="s">
        <v>40</v>
      </c>
      <c r="B440" s="16"/>
      <c r="C440" s="17"/>
      <c r="D440" s="17"/>
      <c r="E440" s="18"/>
      <c r="F440" s="17"/>
      <c r="G440" s="16"/>
      <c r="H440" s="17"/>
      <c r="I440" s="17"/>
      <c r="J440" s="17"/>
      <c r="K440" s="17"/>
      <c r="L440" s="17"/>
      <c r="M440" s="17"/>
      <c r="N440" s="19"/>
      <c r="O440" s="16"/>
      <c r="P440" s="17"/>
      <c r="Q440" s="20"/>
      <c r="R440" s="20"/>
    </row>
    <row r="441" spans="1:18" s="5" customFormat="1" x14ac:dyDescent="0.25">
      <c r="A441" s="21" t="s">
        <v>28</v>
      </c>
      <c r="B441" s="85">
        <f>0.297888922413793*($F$3/38.52)</f>
        <v>0.297888922413793</v>
      </c>
      <c r="C441" s="85">
        <f>0.044596*($F$3/38.52)</f>
        <v>4.4595999999999997E-2</v>
      </c>
      <c r="D441" s="85">
        <v>7.9459999999999999E-3</v>
      </c>
      <c r="E441" s="92">
        <f>B441+C441+D441</f>
        <v>0.35043092241379303</v>
      </c>
      <c r="F441" s="85" t="str">
        <f>'Prezzi vulnerabile ITA'!F458</f>
        <v xml:space="preserve">- </v>
      </c>
      <c r="G441" s="22">
        <v>0</v>
      </c>
      <c r="H441" s="85">
        <f>0.12896561484*($F$3/38.52)</f>
        <v>0.12896561483999999</v>
      </c>
      <c r="I441" s="85">
        <v>1.186E-3</v>
      </c>
      <c r="J441" s="85">
        <v>1.4455000000000001E-2</v>
      </c>
      <c r="K441" s="78" t="s">
        <v>45</v>
      </c>
      <c r="L441" s="78" t="s">
        <v>45</v>
      </c>
      <c r="M441" s="78" t="s">
        <v>45</v>
      </c>
      <c r="N441" s="23">
        <f>+G441+$H$10+$I$10+$J$10</f>
        <v>0.12655644044</v>
      </c>
      <c r="O441" s="85">
        <v>1.2695E-2</v>
      </c>
      <c r="P441" s="23">
        <f>'Prezzi vulnerabile ITA'!P458</f>
        <v>0</v>
      </c>
      <c r="Q441" s="85">
        <v>4.6379999999999998E-3</v>
      </c>
      <c r="R441" s="25">
        <f>+$O$10+P441+$Q$10</f>
        <v>3.6708999999999999E-2</v>
      </c>
    </row>
    <row r="442" spans="1:18" s="5" customFormat="1" x14ac:dyDescent="0.25">
      <c r="A442" s="21" t="s">
        <v>29</v>
      </c>
      <c r="B442" s="85"/>
      <c r="C442" s="85"/>
      <c r="D442" s="85"/>
      <c r="E442" s="92"/>
      <c r="F442" s="85"/>
      <c r="G442" s="22">
        <v>6.9823999999999997E-2</v>
      </c>
      <c r="H442" s="85"/>
      <c r="I442" s="85"/>
      <c r="J442" s="85"/>
      <c r="K442" s="78"/>
      <c r="L442" s="78"/>
      <c r="M442" s="78"/>
      <c r="N442" s="23">
        <f t="shared" ref="N442:N446" si="74">+G442+$H$10+$I$10+$J$10</f>
        <v>0.19638044044</v>
      </c>
      <c r="O442" s="85"/>
      <c r="P442" s="23">
        <f>'Prezzi vulnerabile ITA'!P459</f>
        <v>4.6199999999999998E-2</v>
      </c>
      <c r="Q442" s="85"/>
      <c r="R442" s="25">
        <f t="shared" ref="R442:R446" si="75">+$O$10+P442+$Q$10</f>
        <v>8.2908999999999983E-2</v>
      </c>
    </row>
    <row r="443" spans="1:18" s="5" customFormat="1" x14ac:dyDescent="0.25">
      <c r="A443" s="21" t="s">
        <v>30</v>
      </c>
      <c r="B443" s="85"/>
      <c r="C443" s="85"/>
      <c r="D443" s="85"/>
      <c r="E443" s="92"/>
      <c r="F443" s="85"/>
      <c r="G443" s="22">
        <v>6.3909000000000007E-2</v>
      </c>
      <c r="H443" s="85"/>
      <c r="I443" s="85"/>
      <c r="J443" s="85"/>
      <c r="K443" s="78"/>
      <c r="L443" s="78"/>
      <c r="M443" s="78"/>
      <c r="N443" s="23">
        <f t="shared" si="74"/>
        <v>0.19046544043999999</v>
      </c>
      <c r="O443" s="85"/>
      <c r="P443" s="23">
        <f>'Prezzi vulnerabile ITA'!P460</f>
        <v>2.7300000000000001E-2</v>
      </c>
      <c r="Q443" s="85"/>
      <c r="R443" s="25">
        <f t="shared" si="75"/>
        <v>6.400900000000001E-2</v>
      </c>
    </row>
    <row r="444" spans="1:18" s="5" customFormat="1" x14ac:dyDescent="0.25">
      <c r="A444" s="21" t="s">
        <v>31</v>
      </c>
      <c r="B444" s="85"/>
      <c r="C444" s="85"/>
      <c r="D444" s="85"/>
      <c r="E444" s="92"/>
      <c r="F444" s="85"/>
      <c r="G444" s="22">
        <v>6.4177999999999999E-2</v>
      </c>
      <c r="H444" s="85"/>
      <c r="I444" s="85"/>
      <c r="J444" s="85"/>
      <c r="K444" s="78"/>
      <c r="L444" s="78"/>
      <c r="M444" s="78"/>
      <c r="N444" s="23">
        <f t="shared" si="74"/>
        <v>0.19073444044000001</v>
      </c>
      <c r="O444" s="85"/>
      <c r="P444" s="23">
        <f>'Prezzi vulnerabile ITA'!P461</f>
        <v>2.2100000000000002E-2</v>
      </c>
      <c r="Q444" s="85"/>
      <c r="R444" s="25">
        <f t="shared" si="75"/>
        <v>5.8809E-2</v>
      </c>
    </row>
    <row r="445" spans="1:18" s="5" customFormat="1" x14ac:dyDescent="0.25">
      <c r="A445" s="21" t="s">
        <v>32</v>
      </c>
      <c r="B445" s="85"/>
      <c r="C445" s="85"/>
      <c r="D445" s="85"/>
      <c r="E445" s="92"/>
      <c r="F445" s="85"/>
      <c r="G445" s="22">
        <v>4.7953999999999997E-2</v>
      </c>
      <c r="H445" s="85"/>
      <c r="I445" s="85"/>
      <c r="J445" s="85"/>
      <c r="K445" s="78"/>
      <c r="L445" s="78"/>
      <c r="M445" s="78"/>
      <c r="N445" s="23">
        <f t="shared" si="74"/>
        <v>0.17451044044</v>
      </c>
      <c r="O445" s="85"/>
      <c r="P445" s="23">
        <f>'Prezzi vulnerabile ITA'!P462</f>
        <v>1.5800000000000002E-2</v>
      </c>
      <c r="Q445" s="85"/>
      <c r="R445" s="25">
        <f t="shared" si="75"/>
        <v>5.2509E-2</v>
      </c>
    </row>
    <row r="446" spans="1:18" s="5" customFormat="1" x14ac:dyDescent="0.25">
      <c r="A446" s="21" t="s">
        <v>33</v>
      </c>
      <c r="B446" s="86"/>
      <c r="C446" s="86"/>
      <c r="D446" s="86"/>
      <c r="E446" s="93"/>
      <c r="F446" s="86"/>
      <c r="G446" s="22">
        <v>2.4291E-2</v>
      </c>
      <c r="H446" s="86"/>
      <c r="I446" s="86"/>
      <c r="J446" s="86"/>
      <c r="K446" s="79"/>
      <c r="L446" s="79"/>
      <c r="M446" s="79"/>
      <c r="N446" s="23">
        <f t="shared" si="74"/>
        <v>0.15084744044000001</v>
      </c>
      <c r="O446" s="86"/>
      <c r="P446" s="23">
        <f>'Prezzi vulnerabile ITA'!P463</f>
        <v>6.6E-3</v>
      </c>
      <c r="Q446" s="86"/>
      <c r="R446" s="25">
        <f t="shared" si="75"/>
        <v>4.3309E-2</v>
      </c>
    </row>
    <row r="447" spans="1:18" s="5" customFormat="1" x14ac:dyDescent="0.25">
      <c r="A447" s="27" t="s">
        <v>36</v>
      </c>
      <c r="B447" s="28"/>
      <c r="C447" s="29"/>
      <c r="D447" s="28"/>
      <c r="E447" s="30"/>
      <c r="F447" s="31"/>
      <c r="G447" s="28"/>
      <c r="H447" s="32"/>
      <c r="I447" s="28"/>
      <c r="J447" s="28"/>
      <c r="K447" s="28"/>
      <c r="L447" s="28"/>
      <c r="M447" s="28"/>
      <c r="N447" s="30"/>
      <c r="O447" s="28"/>
      <c r="P447" s="32"/>
      <c r="Q447" s="33"/>
      <c r="R447" s="33"/>
    </row>
    <row r="448" spans="1:18" s="5" customFormat="1" x14ac:dyDescent="0.25">
      <c r="A448" s="34" t="s">
        <v>51</v>
      </c>
      <c r="B448" s="78" t="str">
        <f>'Prezzi vulnerabile ITA'!B465</f>
        <v xml:space="preserve">- </v>
      </c>
      <c r="C448" s="78" t="str">
        <f>'Prezzi vulnerabile ITA'!C465</f>
        <v xml:space="preserve">- </v>
      </c>
      <c r="D448" s="76">
        <v>63.36</v>
      </c>
      <c r="E448" s="80">
        <v>63.36</v>
      </c>
      <c r="F448" s="35">
        <v>67.39</v>
      </c>
      <c r="G448" s="78" t="str">
        <f>'Prezzi vulnerabile ITA'!G465</f>
        <v xml:space="preserve">- </v>
      </c>
      <c r="H448" s="78" t="str">
        <f>'Prezzi vulnerabile ITA'!H465</f>
        <v xml:space="preserve">- </v>
      </c>
      <c r="I448" s="78" t="str">
        <f>'Prezzi vulnerabile ITA'!I465</f>
        <v xml:space="preserve">- </v>
      </c>
      <c r="J448" s="78" t="str">
        <f>'Prezzi vulnerabile ITA'!J465</f>
        <v xml:space="preserve">- </v>
      </c>
      <c r="K448" s="76">
        <v>-0.25</v>
      </c>
      <c r="L448" s="76">
        <v>0.06</v>
      </c>
      <c r="M448" s="76">
        <v>0</v>
      </c>
      <c r="N448" s="36">
        <f>+F448+$K$17+$L$17+$M$17</f>
        <v>67.03</v>
      </c>
      <c r="O448" s="78" t="str">
        <f>'Prezzi vulnerabile ITA'!O465</f>
        <v xml:space="preserve">- </v>
      </c>
      <c r="P448" s="76">
        <v>-26.13</v>
      </c>
      <c r="Q448" s="78" t="s">
        <v>45</v>
      </c>
      <c r="R448" s="80">
        <v>-26.13</v>
      </c>
    </row>
    <row r="449" spans="1:18" s="5" customFormat="1" x14ac:dyDescent="0.25">
      <c r="A449" s="34" t="s">
        <v>34</v>
      </c>
      <c r="B449" s="85"/>
      <c r="C449" s="85"/>
      <c r="D449" s="76"/>
      <c r="E449" s="80"/>
      <c r="F449" s="35">
        <v>469.74</v>
      </c>
      <c r="G449" s="85"/>
      <c r="H449" s="85"/>
      <c r="I449" s="85"/>
      <c r="J449" s="85"/>
      <c r="K449" s="76"/>
      <c r="L449" s="76"/>
      <c r="M449" s="76"/>
      <c r="N449" s="36">
        <f t="shared" ref="N449:N450" si="76">+F449+$K$17+$L$17+$M$17</f>
        <v>469.38</v>
      </c>
      <c r="O449" s="85"/>
      <c r="P449" s="76"/>
      <c r="Q449" s="78"/>
      <c r="R449" s="80"/>
    </row>
    <row r="450" spans="1:18" s="5" customFormat="1" x14ac:dyDescent="0.25">
      <c r="A450" s="37" t="s">
        <v>35</v>
      </c>
      <c r="B450" s="86"/>
      <c r="C450" s="86"/>
      <c r="D450" s="77"/>
      <c r="E450" s="81"/>
      <c r="F450" s="38">
        <v>975.12</v>
      </c>
      <c r="G450" s="86"/>
      <c r="H450" s="86"/>
      <c r="I450" s="86"/>
      <c r="J450" s="86"/>
      <c r="K450" s="77"/>
      <c r="L450" s="77"/>
      <c r="M450" s="77"/>
      <c r="N450" s="39">
        <f t="shared" si="76"/>
        <v>974.76</v>
      </c>
      <c r="O450" s="86"/>
      <c r="P450" s="77"/>
      <c r="Q450" s="79"/>
      <c r="R450" s="81"/>
    </row>
    <row r="451" spans="1:18" s="5" customFormat="1" x14ac:dyDescent="0.25">
      <c r="A451" s="40" t="s">
        <v>37</v>
      </c>
      <c r="B451" s="82" t="s">
        <v>38</v>
      </c>
      <c r="C451" s="83"/>
      <c r="D451" s="83"/>
      <c r="E451" s="83"/>
      <c r="F451" s="83"/>
      <c r="G451" s="83"/>
      <c r="H451" s="83"/>
      <c r="I451" s="83"/>
      <c r="J451" s="83"/>
      <c r="K451" s="83"/>
      <c r="L451" s="83"/>
      <c r="M451" s="83"/>
      <c r="N451" s="83"/>
      <c r="O451" s="83"/>
      <c r="P451" s="83"/>
      <c r="Q451" s="83"/>
      <c r="R451" s="84"/>
    </row>
    <row r="452" spans="1:18" ht="33.75" x14ac:dyDescent="0.5">
      <c r="A452" s="48"/>
    </row>
    <row r="453" spans="1:18" x14ac:dyDescent="0.4">
      <c r="A453" s="87" t="s">
        <v>53</v>
      </c>
      <c r="B453" s="87"/>
      <c r="C453" s="87"/>
      <c r="D453" s="87"/>
      <c r="E453" s="87"/>
      <c r="F453" s="87"/>
      <c r="G453" s="87"/>
      <c r="H453" s="87"/>
      <c r="I453" s="87"/>
      <c r="J453" s="87"/>
      <c r="K453" s="87"/>
      <c r="L453" s="87"/>
      <c r="M453" s="87"/>
      <c r="N453" s="87"/>
      <c r="O453" s="87"/>
      <c r="P453" s="87"/>
      <c r="Q453" s="87"/>
      <c r="R453" s="87"/>
    </row>
    <row r="454" spans="1:18" x14ac:dyDescent="0.4">
      <c r="A454" s="106" t="s">
        <v>52</v>
      </c>
      <c r="B454" s="6"/>
      <c r="C454" s="6"/>
      <c r="D454" s="6"/>
      <c r="E454" s="90" t="s">
        <v>41</v>
      </c>
      <c r="F454" s="7"/>
      <c r="G454" s="7"/>
      <c r="H454" s="7"/>
      <c r="I454" s="7"/>
      <c r="J454" s="7"/>
      <c r="K454" s="7"/>
      <c r="L454" s="7"/>
      <c r="M454" s="7"/>
      <c r="N454" s="90" t="s">
        <v>39</v>
      </c>
      <c r="O454" s="7"/>
      <c r="P454" s="7"/>
      <c r="Q454" s="7"/>
      <c r="R454" s="90" t="s">
        <v>44</v>
      </c>
    </row>
    <row r="455" spans="1:18" x14ac:dyDescent="0.4">
      <c r="A455" s="106"/>
      <c r="B455" s="6"/>
      <c r="C455" s="6"/>
      <c r="D455" s="6"/>
      <c r="E455" s="90"/>
      <c r="F455" s="7"/>
      <c r="G455" s="7"/>
      <c r="H455" s="7"/>
      <c r="I455" s="7"/>
      <c r="J455" s="7"/>
      <c r="K455" s="7"/>
      <c r="L455" s="7"/>
      <c r="M455" s="7"/>
      <c r="N455" s="90"/>
      <c r="O455" s="7"/>
      <c r="P455" s="7"/>
      <c r="Q455" s="7"/>
      <c r="R455" s="90"/>
    </row>
    <row r="456" spans="1:18" x14ac:dyDescent="0.4">
      <c r="A456" s="107"/>
      <c r="B456" s="8" t="s">
        <v>273</v>
      </c>
      <c r="C456" s="9" t="s">
        <v>3</v>
      </c>
      <c r="D456" s="9" t="s">
        <v>4</v>
      </c>
      <c r="E456" s="91"/>
      <c r="F456" s="10" t="s">
        <v>5</v>
      </c>
      <c r="G456" s="11" t="s">
        <v>6</v>
      </c>
      <c r="H456" s="11" t="s">
        <v>7</v>
      </c>
      <c r="I456" s="11" t="s">
        <v>8</v>
      </c>
      <c r="J456" s="11" t="s">
        <v>9</v>
      </c>
      <c r="K456" s="12" t="s">
        <v>10</v>
      </c>
      <c r="L456" s="13" t="s">
        <v>11</v>
      </c>
      <c r="M456" s="12" t="s">
        <v>12</v>
      </c>
      <c r="N456" s="91"/>
      <c r="O456" s="10" t="s">
        <v>13</v>
      </c>
      <c r="P456" s="14" t="s">
        <v>14</v>
      </c>
      <c r="Q456" s="14" t="s">
        <v>15</v>
      </c>
      <c r="R456" s="91"/>
    </row>
    <row r="457" spans="1:18" x14ac:dyDescent="0.4">
      <c r="A457" s="15" t="s">
        <v>40</v>
      </c>
      <c r="B457" s="16"/>
      <c r="C457" s="17"/>
      <c r="D457" s="17"/>
      <c r="E457" s="18"/>
      <c r="F457" s="17"/>
      <c r="G457" s="16"/>
      <c r="H457" s="17"/>
      <c r="I457" s="17"/>
      <c r="J457" s="17"/>
      <c r="K457" s="17"/>
      <c r="L457" s="17"/>
      <c r="M457" s="17"/>
      <c r="N457" s="19"/>
      <c r="O457" s="16"/>
      <c r="P457" s="17"/>
      <c r="Q457" s="20"/>
      <c r="R457" s="20"/>
    </row>
    <row r="458" spans="1:18" x14ac:dyDescent="0.4">
      <c r="A458" s="21" t="s">
        <v>28</v>
      </c>
      <c r="B458" s="85">
        <f>0.333736*($F$3/38.52)</f>
        <v>0.33373599999999998</v>
      </c>
      <c r="C458" s="85">
        <f>0.044596*($F$3/38.52)</f>
        <v>4.4595999999999997E-2</v>
      </c>
      <c r="D458" s="85">
        <v>7.9459999999999999E-3</v>
      </c>
      <c r="E458" s="92">
        <f>B458+C458+D458</f>
        <v>0.38627800000000001</v>
      </c>
      <c r="F458" s="85" t="str">
        <f>'Prezzi vulnerabile ITA'!F458</f>
        <v xml:space="preserve">- </v>
      </c>
      <c r="G458" s="22">
        <v>0</v>
      </c>
      <c r="H458" s="85">
        <f>0.12896561484*($F$3/38.52)</f>
        <v>0.12896561483999999</v>
      </c>
      <c r="I458" s="85">
        <v>1.186E-3</v>
      </c>
      <c r="J458" s="85">
        <v>1.4455000000000001E-2</v>
      </c>
      <c r="K458" s="78" t="s">
        <v>45</v>
      </c>
      <c r="L458" s="78" t="s">
        <v>45</v>
      </c>
      <c r="M458" s="78" t="s">
        <v>45</v>
      </c>
      <c r="N458" s="23">
        <f t="shared" ref="N458:N463" si="77">+G458+$H$458+$I$458+$J$458</f>
        <v>0.14460661483999998</v>
      </c>
      <c r="O458" s="85">
        <v>1.2695E-2</v>
      </c>
      <c r="P458" s="23">
        <f>'Prezzi vulnerabile ITA'!P458</f>
        <v>0</v>
      </c>
      <c r="Q458" s="85">
        <v>4.6379999999999998E-3</v>
      </c>
      <c r="R458" s="25">
        <f>+$O$458+P458+$Q$458</f>
        <v>1.7333000000000001E-2</v>
      </c>
    </row>
    <row r="459" spans="1:18" x14ac:dyDescent="0.4">
      <c r="A459" s="21" t="s">
        <v>29</v>
      </c>
      <c r="B459" s="85"/>
      <c r="C459" s="85"/>
      <c r="D459" s="85"/>
      <c r="E459" s="92"/>
      <c r="F459" s="85"/>
      <c r="G459" s="22">
        <v>6.9823999999999997E-2</v>
      </c>
      <c r="H459" s="85"/>
      <c r="I459" s="85"/>
      <c r="J459" s="85"/>
      <c r="K459" s="78"/>
      <c r="L459" s="78"/>
      <c r="M459" s="78"/>
      <c r="N459" s="23">
        <f t="shared" si="77"/>
        <v>0.21443061483999998</v>
      </c>
      <c r="O459" s="85"/>
      <c r="P459" s="23">
        <f>'Prezzi vulnerabile ITA'!P459</f>
        <v>4.6199999999999998E-2</v>
      </c>
      <c r="Q459" s="85"/>
      <c r="R459" s="25">
        <f t="shared" ref="R459:R463" si="78">+$O$458+P459+$Q$458</f>
        <v>6.3532999999999992E-2</v>
      </c>
    </row>
    <row r="460" spans="1:18" x14ac:dyDescent="0.4">
      <c r="A460" s="21" t="s">
        <v>30</v>
      </c>
      <c r="B460" s="85"/>
      <c r="C460" s="85"/>
      <c r="D460" s="85"/>
      <c r="E460" s="92"/>
      <c r="F460" s="85"/>
      <c r="G460" s="22">
        <v>6.3909000000000007E-2</v>
      </c>
      <c r="H460" s="85"/>
      <c r="I460" s="85"/>
      <c r="J460" s="85"/>
      <c r="K460" s="78"/>
      <c r="L460" s="78"/>
      <c r="M460" s="78"/>
      <c r="N460" s="23">
        <f t="shared" si="77"/>
        <v>0.20851561484</v>
      </c>
      <c r="O460" s="85"/>
      <c r="P460" s="23">
        <f>'Prezzi vulnerabile ITA'!P460</f>
        <v>2.7300000000000001E-2</v>
      </c>
      <c r="Q460" s="85"/>
      <c r="R460" s="25">
        <f t="shared" si="78"/>
        <v>4.4633000000000006E-2</v>
      </c>
    </row>
    <row r="461" spans="1:18" x14ac:dyDescent="0.4">
      <c r="A461" s="21" t="s">
        <v>31</v>
      </c>
      <c r="B461" s="85"/>
      <c r="C461" s="85"/>
      <c r="D461" s="85"/>
      <c r="E461" s="92"/>
      <c r="F461" s="85"/>
      <c r="G461" s="22">
        <v>6.4177999999999999E-2</v>
      </c>
      <c r="H461" s="85"/>
      <c r="I461" s="85"/>
      <c r="J461" s="85"/>
      <c r="K461" s="78"/>
      <c r="L461" s="78"/>
      <c r="M461" s="78"/>
      <c r="N461" s="23">
        <f t="shared" si="77"/>
        <v>0.20878461483999997</v>
      </c>
      <c r="O461" s="85"/>
      <c r="P461" s="23">
        <f>'Prezzi vulnerabile ITA'!P461</f>
        <v>2.2100000000000002E-2</v>
      </c>
      <c r="Q461" s="85"/>
      <c r="R461" s="25">
        <f t="shared" si="78"/>
        <v>3.9432999999999996E-2</v>
      </c>
    </row>
    <row r="462" spans="1:18" x14ac:dyDescent="0.4">
      <c r="A462" s="21" t="s">
        <v>32</v>
      </c>
      <c r="B462" s="85"/>
      <c r="C462" s="85"/>
      <c r="D462" s="85"/>
      <c r="E462" s="92"/>
      <c r="F462" s="85"/>
      <c r="G462" s="22">
        <v>4.7953999999999997E-2</v>
      </c>
      <c r="H462" s="85"/>
      <c r="I462" s="85"/>
      <c r="J462" s="85"/>
      <c r="K462" s="78"/>
      <c r="L462" s="78"/>
      <c r="M462" s="78"/>
      <c r="N462" s="23">
        <f t="shared" si="77"/>
        <v>0.19256061483999998</v>
      </c>
      <c r="O462" s="85"/>
      <c r="P462" s="23">
        <f>'Prezzi vulnerabile ITA'!P462</f>
        <v>1.5800000000000002E-2</v>
      </c>
      <c r="Q462" s="85"/>
      <c r="R462" s="25">
        <f t="shared" si="78"/>
        <v>3.3132999999999996E-2</v>
      </c>
    </row>
    <row r="463" spans="1:18" x14ac:dyDescent="0.4">
      <c r="A463" s="21" t="s">
        <v>33</v>
      </c>
      <c r="B463" s="86"/>
      <c r="C463" s="86"/>
      <c r="D463" s="86"/>
      <c r="E463" s="93"/>
      <c r="F463" s="86"/>
      <c r="G463" s="22">
        <v>2.4291E-2</v>
      </c>
      <c r="H463" s="86"/>
      <c r="I463" s="86"/>
      <c r="J463" s="86"/>
      <c r="K463" s="79"/>
      <c r="L463" s="79"/>
      <c r="M463" s="79"/>
      <c r="N463" s="23">
        <f t="shared" si="77"/>
        <v>0.16889761483999999</v>
      </c>
      <c r="O463" s="86"/>
      <c r="P463" s="23">
        <f>'Prezzi vulnerabile ITA'!P463</f>
        <v>6.6E-3</v>
      </c>
      <c r="Q463" s="86"/>
      <c r="R463" s="25">
        <f t="shared" si="78"/>
        <v>2.3932999999999999E-2</v>
      </c>
    </row>
    <row r="464" spans="1:18" x14ac:dyDescent="0.4">
      <c r="A464" s="27" t="s">
        <v>36</v>
      </c>
      <c r="B464" s="28"/>
      <c r="C464" s="29"/>
      <c r="D464" s="28"/>
      <c r="E464" s="30"/>
      <c r="F464" s="31"/>
      <c r="G464" s="28"/>
      <c r="H464" s="32"/>
      <c r="I464" s="28"/>
      <c r="J464" s="28"/>
      <c r="K464" s="28"/>
      <c r="L464" s="28"/>
      <c r="M464" s="28"/>
      <c r="N464" s="30"/>
      <c r="O464" s="28"/>
      <c r="P464" s="32"/>
      <c r="Q464" s="33"/>
      <c r="R464" s="33"/>
    </row>
    <row r="465" spans="1:18" x14ac:dyDescent="0.4">
      <c r="A465" s="34" t="s">
        <v>51</v>
      </c>
      <c r="B465" s="78" t="str">
        <f>'Prezzi vulnerabile ITA'!B465</f>
        <v xml:space="preserve">- </v>
      </c>
      <c r="C465" s="78" t="str">
        <f>'Prezzi vulnerabile ITA'!C465</f>
        <v xml:space="preserve">- </v>
      </c>
      <c r="D465" s="76">
        <v>63.36</v>
      </c>
      <c r="E465" s="80">
        <v>63.36</v>
      </c>
      <c r="F465" s="35">
        <v>67.39</v>
      </c>
      <c r="G465" s="78" t="str">
        <f>'Prezzi vulnerabile ITA'!G465</f>
        <v xml:space="preserve">- </v>
      </c>
      <c r="H465" s="78" t="str">
        <f>'Prezzi vulnerabile ITA'!H465</f>
        <v xml:space="preserve">- </v>
      </c>
      <c r="I465" s="78" t="str">
        <f>'Prezzi vulnerabile ITA'!I465</f>
        <v xml:space="preserve">- </v>
      </c>
      <c r="J465" s="78" t="str">
        <f>'Prezzi vulnerabile ITA'!J465</f>
        <v xml:space="preserve">- </v>
      </c>
      <c r="K465" s="76">
        <v>-0.25</v>
      </c>
      <c r="L465" s="76">
        <v>0.06</v>
      </c>
      <c r="M465" s="76">
        <v>0</v>
      </c>
      <c r="N465" s="36">
        <f>+F465+$K$17+$L$17+$M$17</f>
        <v>67.03</v>
      </c>
      <c r="O465" s="78" t="str">
        <f>'Prezzi vulnerabile ITA'!O465</f>
        <v xml:space="preserve">- </v>
      </c>
      <c r="P465" s="76">
        <v>-26.13</v>
      </c>
      <c r="Q465" s="78" t="s">
        <v>45</v>
      </c>
      <c r="R465" s="80">
        <v>-26.13</v>
      </c>
    </row>
    <row r="466" spans="1:18" x14ac:dyDescent="0.4">
      <c r="A466" s="34" t="s">
        <v>34</v>
      </c>
      <c r="B466" s="85"/>
      <c r="C466" s="85"/>
      <c r="D466" s="76"/>
      <c r="E466" s="80"/>
      <c r="F466" s="35">
        <v>469.74</v>
      </c>
      <c r="G466" s="85"/>
      <c r="H466" s="85"/>
      <c r="I466" s="85"/>
      <c r="J466" s="85"/>
      <c r="K466" s="76"/>
      <c r="L466" s="76"/>
      <c r="M466" s="76"/>
      <c r="N466" s="36">
        <f t="shared" ref="N466:N467" si="79">+F466+$K$17+$L$17+$M$17</f>
        <v>469.38</v>
      </c>
      <c r="O466" s="85"/>
      <c r="P466" s="76"/>
      <c r="Q466" s="78"/>
      <c r="R466" s="80"/>
    </row>
    <row r="467" spans="1:18" x14ac:dyDescent="0.4">
      <c r="A467" s="37" t="s">
        <v>35</v>
      </c>
      <c r="B467" s="86"/>
      <c r="C467" s="86"/>
      <c r="D467" s="77"/>
      <c r="E467" s="81"/>
      <c r="F467" s="38">
        <v>975.12</v>
      </c>
      <c r="G467" s="86"/>
      <c r="H467" s="86"/>
      <c r="I467" s="86"/>
      <c r="J467" s="86"/>
      <c r="K467" s="77"/>
      <c r="L467" s="77"/>
      <c r="M467" s="77"/>
      <c r="N467" s="39">
        <f t="shared" si="79"/>
        <v>974.76</v>
      </c>
      <c r="O467" s="86"/>
      <c r="P467" s="77"/>
      <c r="Q467" s="79"/>
      <c r="R467" s="81"/>
    </row>
    <row r="468" spans="1:18" x14ac:dyDescent="0.4">
      <c r="A468" s="40" t="s">
        <v>37</v>
      </c>
      <c r="B468" s="82" t="s">
        <v>38</v>
      </c>
      <c r="C468" s="83"/>
      <c r="D468" s="83"/>
      <c r="E468" s="83"/>
      <c r="F468" s="83"/>
      <c r="G468" s="83"/>
      <c r="H468" s="83"/>
      <c r="I468" s="83"/>
      <c r="J468" s="83"/>
      <c r="K468" s="83"/>
      <c r="L468" s="83"/>
      <c r="M468" s="83"/>
      <c r="N468" s="83"/>
      <c r="O468" s="83"/>
      <c r="P468" s="83"/>
      <c r="Q468" s="83"/>
      <c r="R468" s="84"/>
    </row>
    <row r="470" spans="1:18" x14ac:dyDescent="0.4">
      <c r="A470" s="87" t="s">
        <v>53</v>
      </c>
      <c r="B470" s="87"/>
      <c r="C470" s="87"/>
      <c r="D470" s="87"/>
      <c r="E470" s="87"/>
      <c r="F470" s="87"/>
      <c r="G470" s="87"/>
      <c r="H470" s="87"/>
      <c r="I470" s="87"/>
      <c r="J470" s="87"/>
      <c r="K470" s="87"/>
      <c r="L470" s="87"/>
      <c r="M470" s="87"/>
      <c r="N470" s="87"/>
      <c r="O470" s="87"/>
      <c r="P470" s="87"/>
      <c r="Q470" s="87"/>
      <c r="R470" s="87"/>
    </row>
    <row r="471" spans="1:18" x14ac:dyDescent="0.4">
      <c r="A471" s="108" t="s">
        <v>57</v>
      </c>
      <c r="B471" s="6"/>
      <c r="C471" s="6"/>
      <c r="D471" s="6"/>
      <c r="E471" s="90" t="s">
        <v>41</v>
      </c>
      <c r="F471" s="7"/>
      <c r="G471" s="7"/>
      <c r="H471" s="7"/>
      <c r="I471" s="7"/>
      <c r="J471" s="7"/>
      <c r="K471" s="7"/>
      <c r="L471" s="7"/>
      <c r="M471" s="7"/>
      <c r="N471" s="90" t="s">
        <v>39</v>
      </c>
      <c r="O471" s="7"/>
      <c r="P471" s="7"/>
      <c r="Q471" s="7"/>
      <c r="R471" s="90" t="s">
        <v>44</v>
      </c>
    </row>
    <row r="472" spans="1:18" x14ac:dyDescent="0.4">
      <c r="A472" s="109"/>
      <c r="B472" s="6"/>
      <c r="C472" s="6"/>
      <c r="D472" s="6"/>
      <c r="E472" s="90"/>
      <c r="F472" s="7"/>
      <c r="G472" s="7"/>
      <c r="H472" s="7"/>
      <c r="I472" s="7"/>
      <c r="J472" s="7"/>
      <c r="K472" s="7"/>
      <c r="L472" s="7"/>
      <c r="M472" s="7"/>
      <c r="N472" s="90"/>
      <c r="O472" s="7"/>
      <c r="P472" s="7"/>
      <c r="Q472" s="7"/>
      <c r="R472" s="90"/>
    </row>
    <row r="473" spans="1:18" x14ac:dyDescent="0.4">
      <c r="A473" s="110"/>
      <c r="B473" s="8" t="s">
        <v>273</v>
      </c>
      <c r="C473" s="9" t="s">
        <v>3</v>
      </c>
      <c r="D473" s="9" t="s">
        <v>4</v>
      </c>
      <c r="E473" s="91"/>
      <c r="F473" s="10" t="s">
        <v>5</v>
      </c>
      <c r="G473" s="11" t="s">
        <v>6</v>
      </c>
      <c r="H473" s="11" t="s">
        <v>7</v>
      </c>
      <c r="I473" s="11" t="s">
        <v>8</v>
      </c>
      <c r="J473" s="11" t="s">
        <v>9</v>
      </c>
      <c r="K473" s="12" t="s">
        <v>10</v>
      </c>
      <c r="L473" s="13" t="s">
        <v>11</v>
      </c>
      <c r="M473" s="12" t="s">
        <v>12</v>
      </c>
      <c r="N473" s="91"/>
      <c r="O473" s="10" t="s">
        <v>13</v>
      </c>
      <c r="P473" s="14" t="s">
        <v>14</v>
      </c>
      <c r="Q473" s="14" t="s">
        <v>15</v>
      </c>
      <c r="R473" s="91"/>
    </row>
    <row r="474" spans="1:18" x14ac:dyDescent="0.4">
      <c r="A474" s="15" t="s">
        <v>40</v>
      </c>
      <c r="B474" s="51"/>
      <c r="C474" s="52"/>
      <c r="D474" s="52"/>
      <c r="E474" s="53"/>
      <c r="F474" s="52"/>
      <c r="G474" s="51"/>
      <c r="H474" s="52"/>
      <c r="I474" s="52"/>
      <c r="J474" s="52"/>
      <c r="K474" s="52"/>
      <c r="L474" s="52"/>
      <c r="M474" s="52"/>
      <c r="N474" s="54"/>
      <c r="O474" s="51"/>
      <c r="P474" s="52"/>
      <c r="Q474" s="55"/>
      <c r="R474" s="55"/>
    </row>
    <row r="475" spans="1:18" x14ac:dyDescent="0.4">
      <c r="A475" s="21" t="s">
        <v>28</v>
      </c>
      <c r="B475" s="95">
        <f>0.388501*(F3/38.52)</f>
        <v>0.38850099999999999</v>
      </c>
      <c r="C475" s="95">
        <f>0.044596*(F3/38.52)</f>
        <v>4.4595999999999997E-2</v>
      </c>
      <c r="D475" s="95">
        <v>7.9459999999999999E-3</v>
      </c>
      <c r="E475" s="104">
        <v>0.44104299999999996</v>
      </c>
      <c r="F475" s="95" t="str">
        <f>'Prezzi vulnerabile ITA'!F475</f>
        <v xml:space="preserve">- </v>
      </c>
      <c r="G475" s="56">
        <v>0</v>
      </c>
      <c r="H475" s="95">
        <f>0.165112*(F3/38.52)</f>
        <v>0.16511200000000001</v>
      </c>
      <c r="I475" s="95">
        <v>1.186E-3</v>
      </c>
      <c r="J475" s="95">
        <v>3.39E-4</v>
      </c>
      <c r="K475" s="95" t="s">
        <v>45</v>
      </c>
      <c r="L475" s="95" t="s">
        <v>45</v>
      </c>
      <c r="M475" s="95" t="s">
        <v>45</v>
      </c>
      <c r="N475" s="57">
        <v>0.16663700000000001</v>
      </c>
      <c r="O475" s="95">
        <f>'Prezzi vulnerabile ITA'!O475</f>
        <v>0</v>
      </c>
      <c r="P475" s="58">
        <v>0</v>
      </c>
      <c r="Q475" s="95">
        <f>'Prezzi vulnerabile ITA'!Q475</f>
        <v>0</v>
      </c>
      <c r="R475" s="57">
        <v>0</v>
      </c>
    </row>
    <row r="476" spans="1:18" x14ac:dyDescent="0.4">
      <c r="A476" s="21" t="s">
        <v>29</v>
      </c>
      <c r="B476" s="95"/>
      <c r="C476" s="95"/>
      <c r="D476" s="95"/>
      <c r="E476" s="104"/>
      <c r="F476" s="95"/>
      <c r="G476" s="56">
        <v>6.0056000000000005E-2</v>
      </c>
      <c r="H476" s="95"/>
      <c r="I476" s="95"/>
      <c r="J476" s="95"/>
      <c r="K476" s="95"/>
      <c r="L476" s="95"/>
      <c r="M476" s="95"/>
      <c r="N476" s="57">
        <v>0.22669300000000001</v>
      </c>
      <c r="O476" s="95"/>
      <c r="P476" s="58">
        <v>4.6199999999999998E-2</v>
      </c>
      <c r="Q476" s="95"/>
      <c r="R476" s="57">
        <v>4.6199999999999998E-2</v>
      </c>
    </row>
    <row r="477" spans="1:18" x14ac:dyDescent="0.4">
      <c r="A477" s="21" t="s">
        <v>30</v>
      </c>
      <c r="B477" s="95"/>
      <c r="C477" s="95"/>
      <c r="D477" s="95"/>
      <c r="E477" s="104"/>
      <c r="F477" s="95"/>
      <c r="G477" s="56">
        <v>5.4968000000000003E-2</v>
      </c>
      <c r="H477" s="95"/>
      <c r="I477" s="95"/>
      <c r="J477" s="95"/>
      <c r="K477" s="95"/>
      <c r="L477" s="95"/>
      <c r="M477" s="95"/>
      <c r="N477" s="57">
        <v>0.221605</v>
      </c>
      <c r="O477" s="95"/>
      <c r="P477" s="58">
        <v>2.7300000000000001E-2</v>
      </c>
      <c r="Q477" s="95"/>
      <c r="R477" s="57">
        <v>2.7300000000000001E-2</v>
      </c>
    </row>
    <row r="478" spans="1:18" x14ac:dyDescent="0.4">
      <c r="A478" s="21" t="s">
        <v>31</v>
      </c>
      <c r="B478" s="95"/>
      <c r="C478" s="95"/>
      <c r="D478" s="95"/>
      <c r="E478" s="104"/>
      <c r="F478" s="95"/>
      <c r="G478" s="56">
        <v>5.5198999999999998E-2</v>
      </c>
      <c r="H478" s="95"/>
      <c r="I478" s="95"/>
      <c r="J478" s="95"/>
      <c r="K478" s="95"/>
      <c r="L478" s="95"/>
      <c r="M478" s="95"/>
      <c r="N478" s="57">
        <v>0.22183600000000001</v>
      </c>
      <c r="O478" s="95"/>
      <c r="P478" s="58">
        <v>2.2100000000000002E-2</v>
      </c>
      <c r="Q478" s="95"/>
      <c r="R478" s="57">
        <v>2.2100000000000002E-2</v>
      </c>
    </row>
    <row r="479" spans="1:18" x14ac:dyDescent="0.4">
      <c r="A479" s="21" t="s">
        <v>32</v>
      </c>
      <c r="B479" s="95"/>
      <c r="C479" s="95"/>
      <c r="D479" s="95"/>
      <c r="E479" s="104"/>
      <c r="F479" s="95"/>
      <c r="G479" s="56">
        <v>4.1245000000000004E-2</v>
      </c>
      <c r="H479" s="95"/>
      <c r="I479" s="95"/>
      <c r="J479" s="95"/>
      <c r="K479" s="95"/>
      <c r="L479" s="95"/>
      <c r="M479" s="95"/>
      <c r="N479" s="57">
        <v>0.20788200000000001</v>
      </c>
      <c r="O479" s="95"/>
      <c r="P479" s="58">
        <v>1.5800000000000002E-2</v>
      </c>
      <c r="Q479" s="95"/>
      <c r="R479" s="57">
        <v>1.5800000000000002E-2</v>
      </c>
    </row>
    <row r="480" spans="1:18" x14ac:dyDescent="0.4">
      <c r="A480" s="21" t="s">
        <v>33</v>
      </c>
      <c r="B480" s="96"/>
      <c r="C480" s="96"/>
      <c r="D480" s="96"/>
      <c r="E480" s="105"/>
      <c r="F480" s="96"/>
      <c r="G480" s="56">
        <v>2.0892000000000001E-2</v>
      </c>
      <c r="H480" s="96"/>
      <c r="I480" s="96"/>
      <c r="J480" s="96"/>
      <c r="K480" s="96"/>
      <c r="L480" s="96"/>
      <c r="M480" s="96"/>
      <c r="N480" s="57">
        <v>0.187529</v>
      </c>
      <c r="O480" s="96"/>
      <c r="P480" s="58">
        <v>6.6E-3</v>
      </c>
      <c r="Q480" s="96"/>
      <c r="R480" s="57">
        <v>6.6E-3</v>
      </c>
    </row>
    <row r="481" spans="1:18" x14ac:dyDescent="0.4">
      <c r="A481" s="27" t="s">
        <v>36</v>
      </c>
      <c r="B481" s="59"/>
      <c r="C481" s="60"/>
      <c r="D481" s="59"/>
      <c r="E481" s="61"/>
      <c r="F481" s="62"/>
      <c r="G481" s="59"/>
      <c r="H481" s="63"/>
      <c r="I481" s="59"/>
      <c r="J481" s="59"/>
      <c r="K481" s="59"/>
      <c r="L481" s="59"/>
      <c r="M481" s="59"/>
      <c r="N481" s="61"/>
      <c r="O481" s="59"/>
      <c r="P481" s="63"/>
      <c r="Q481" s="64"/>
      <c r="R481" s="64"/>
    </row>
    <row r="482" spans="1:18" x14ac:dyDescent="0.4">
      <c r="A482" s="34" t="s">
        <v>51</v>
      </c>
      <c r="B482" s="97" t="str">
        <f>'Prezzi vulnerabile ITA'!B482</f>
        <v xml:space="preserve">- </v>
      </c>
      <c r="C482" s="97" t="str">
        <f>'Prezzi vulnerabile ITA'!C482</f>
        <v xml:space="preserve">- </v>
      </c>
      <c r="D482" s="111">
        <f>'Prezzi vulnerabile ITA'!D482</f>
        <v>63.36</v>
      </c>
      <c r="E482" s="100">
        <v>63.36</v>
      </c>
      <c r="F482" s="65">
        <v>59.57</v>
      </c>
      <c r="G482" s="97" t="str">
        <f>'Prezzi vulnerabile ITA'!G482</f>
        <v xml:space="preserve">- </v>
      </c>
      <c r="H482" s="97" t="str">
        <f>'Prezzi vulnerabile ITA'!H482</f>
        <v xml:space="preserve">- </v>
      </c>
      <c r="I482" s="97" t="str">
        <f>'Prezzi vulnerabile ITA'!I482</f>
        <v xml:space="preserve">- </v>
      </c>
      <c r="J482" s="97" t="str">
        <f>'Prezzi vulnerabile ITA'!J482</f>
        <v xml:space="preserve">- </v>
      </c>
      <c r="K482" s="111">
        <v>-0.08</v>
      </c>
      <c r="L482" s="111">
        <v>0.01</v>
      </c>
      <c r="M482" s="111">
        <v>0</v>
      </c>
      <c r="N482" s="66">
        <v>59.499999999999993</v>
      </c>
      <c r="O482" s="97" t="str">
        <f>'Prezzi vulnerabile ITA'!O482</f>
        <v xml:space="preserve">- </v>
      </c>
      <c r="P482" s="111">
        <f>'Prezzi vulnerabile ITA'!P482</f>
        <v>-26.13</v>
      </c>
      <c r="Q482" s="111" t="str">
        <f>'Prezzi vulnerabile ITA'!Q482</f>
        <v xml:space="preserve">- </v>
      </c>
      <c r="R482" s="111">
        <f>'Prezzi vulnerabile ITA'!R482</f>
        <v>-26.13</v>
      </c>
    </row>
    <row r="483" spans="1:18" x14ac:dyDescent="0.4">
      <c r="A483" s="34" t="s">
        <v>34</v>
      </c>
      <c r="B483" s="95"/>
      <c r="C483" s="95"/>
      <c r="D483" s="98"/>
      <c r="E483" s="100"/>
      <c r="F483" s="65">
        <v>419.85</v>
      </c>
      <c r="G483" s="95"/>
      <c r="H483" s="95"/>
      <c r="I483" s="95"/>
      <c r="J483" s="95"/>
      <c r="K483" s="98"/>
      <c r="L483" s="98"/>
      <c r="M483" s="98"/>
      <c r="N483" s="66">
        <v>419.78000000000003</v>
      </c>
      <c r="O483" s="95"/>
      <c r="P483" s="98"/>
      <c r="Q483" s="98"/>
      <c r="R483" s="98"/>
    </row>
    <row r="484" spans="1:18" x14ac:dyDescent="0.4">
      <c r="A484" s="37" t="s">
        <v>35</v>
      </c>
      <c r="B484" s="96"/>
      <c r="C484" s="96"/>
      <c r="D484" s="99"/>
      <c r="E484" s="101"/>
      <c r="F484" s="65">
        <v>877.8900000000001</v>
      </c>
      <c r="G484" s="96"/>
      <c r="H484" s="96"/>
      <c r="I484" s="96"/>
      <c r="J484" s="96"/>
      <c r="K484" s="99"/>
      <c r="L484" s="99"/>
      <c r="M484" s="99"/>
      <c r="N484" s="66">
        <v>877.82</v>
      </c>
      <c r="O484" s="96"/>
      <c r="P484" s="99"/>
      <c r="Q484" s="99"/>
      <c r="R484" s="99"/>
    </row>
    <row r="485" spans="1:18" x14ac:dyDescent="0.4">
      <c r="A485" s="40" t="s">
        <v>37</v>
      </c>
      <c r="B485" s="82" t="s">
        <v>38</v>
      </c>
      <c r="C485" s="83"/>
      <c r="D485" s="83"/>
      <c r="E485" s="83"/>
      <c r="F485" s="83"/>
      <c r="G485" s="83"/>
      <c r="H485" s="83"/>
      <c r="I485" s="83"/>
      <c r="J485" s="83"/>
      <c r="K485" s="83"/>
      <c r="L485" s="83"/>
      <c r="M485" s="83"/>
      <c r="N485" s="83"/>
      <c r="O485" s="83"/>
      <c r="P485" s="83"/>
      <c r="Q485" s="83"/>
      <c r="R485" s="84"/>
    </row>
  </sheetData>
  <sheetProtection algorithmName="SHA-512" hashValue="95vW6vAqF+58JG4/QS/FEIJ476/bJSW/rmwekE74XTUZt3TWZN0b8y2rdFqkiYiWhVOvL7YgEoJgQC6rqusTgg==" saltValue="haunN5sLLALpGU14NQwgYw==" spinCount="100000" sheet="1" objects="1" scenarios="1"/>
  <mergeCells count="954">
    <mergeCell ref="L40:L42"/>
    <mergeCell ref="M40:M42"/>
    <mergeCell ref="O40:O42"/>
    <mergeCell ref="P40:P42"/>
    <mergeCell ref="Q40:Q42"/>
    <mergeCell ref="R40:R42"/>
    <mergeCell ref="B43:R43"/>
    <mergeCell ref="B40:B42"/>
    <mergeCell ref="C40:C42"/>
    <mergeCell ref="D40:D42"/>
    <mergeCell ref="E40:E42"/>
    <mergeCell ref="G40:G42"/>
    <mergeCell ref="H40:H42"/>
    <mergeCell ref="I40:I42"/>
    <mergeCell ref="J40:J42"/>
    <mergeCell ref="K40:K42"/>
    <mergeCell ref="A28:R28"/>
    <mergeCell ref="A29:A31"/>
    <mergeCell ref="E29:E31"/>
    <mergeCell ref="N29:N31"/>
    <mergeCell ref="R29:R31"/>
    <mergeCell ref="B33:B38"/>
    <mergeCell ref="C33:C38"/>
    <mergeCell ref="D33:D38"/>
    <mergeCell ref="E33:E38"/>
    <mergeCell ref="F33:F38"/>
    <mergeCell ref="H33:H38"/>
    <mergeCell ref="I33:I38"/>
    <mergeCell ref="J33:J38"/>
    <mergeCell ref="K33:K38"/>
    <mergeCell ref="L33:L38"/>
    <mergeCell ref="M33:M38"/>
    <mergeCell ref="O33:O38"/>
    <mergeCell ref="Q33:Q38"/>
    <mergeCell ref="L74:L76"/>
    <mergeCell ref="M74:M76"/>
    <mergeCell ref="O74:O76"/>
    <mergeCell ref="P74:P76"/>
    <mergeCell ref="Q74:Q76"/>
    <mergeCell ref="R74:R76"/>
    <mergeCell ref="B77:R77"/>
    <mergeCell ref="B74:B76"/>
    <mergeCell ref="C74:C76"/>
    <mergeCell ref="D74:D76"/>
    <mergeCell ref="E74:E76"/>
    <mergeCell ref="G74:G76"/>
    <mergeCell ref="H74:H76"/>
    <mergeCell ref="I74:I76"/>
    <mergeCell ref="J74:J76"/>
    <mergeCell ref="K74:K76"/>
    <mergeCell ref="A62:R62"/>
    <mergeCell ref="A63:A65"/>
    <mergeCell ref="E63:E65"/>
    <mergeCell ref="N63:N65"/>
    <mergeCell ref="R63:R65"/>
    <mergeCell ref="B67:B72"/>
    <mergeCell ref="C67:C72"/>
    <mergeCell ref="D67:D72"/>
    <mergeCell ref="E67:E72"/>
    <mergeCell ref="F67:F72"/>
    <mergeCell ref="H67:H72"/>
    <mergeCell ref="I67:I72"/>
    <mergeCell ref="J67:J72"/>
    <mergeCell ref="K67:K72"/>
    <mergeCell ref="L67:L72"/>
    <mergeCell ref="M67:M72"/>
    <mergeCell ref="O67:O72"/>
    <mergeCell ref="Q67:Q72"/>
    <mergeCell ref="L108:L110"/>
    <mergeCell ref="M108:M110"/>
    <mergeCell ref="O108:O110"/>
    <mergeCell ref="P108:P110"/>
    <mergeCell ref="Q108:Q110"/>
    <mergeCell ref="R108:R110"/>
    <mergeCell ref="B111:R111"/>
    <mergeCell ref="B108:B110"/>
    <mergeCell ref="C108:C110"/>
    <mergeCell ref="D108:D110"/>
    <mergeCell ref="E108:E110"/>
    <mergeCell ref="G108:G110"/>
    <mergeCell ref="H108:H110"/>
    <mergeCell ref="I108:I110"/>
    <mergeCell ref="J108:J110"/>
    <mergeCell ref="K108:K110"/>
    <mergeCell ref="A96:R96"/>
    <mergeCell ref="A97:A99"/>
    <mergeCell ref="E97:E99"/>
    <mergeCell ref="N97:N99"/>
    <mergeCell ref="R97:R99"/>
    <mergeCell ref="B101:B106"/>
    <mergeCell ref="C101:C106"/>
    <mergeCell ref="D101:D106"/>
    <mergeCell ref="E101:E106"/>
    <mergeCell ref="F101:F106"/>
    <mergeCell ref="H101:H106"/>
    <mergeCell ref="I101:I106"/>
    <mergeCell ref="J101:J106"/>
    <mergeCell ref="K101:K106"/>
    <mergeCell ref="L101:L106"/>
    <mergeCell ref="M101:M106"/>
    <mergeCell ref="O101:O106"/>
    <mergeCell ref="Q101:Q106"/>
    <mergeCell ref="L142:L144"/>
    <mergeCell ref="M142:M144"/>
    <mergeCell ref="O142:O144"/>
    <mergeCell ref="P142:P144"/>
    <mergeCell ref="Q142:Q144"/>
    <mergeCell ref="R142:R144"/>
    <mergeCell ref="B145:R145"/>
    <mergeCell ref="B142:B144"/>
    <mergeCell ref="C142:C144"/>
    <mergeCell ref="D142:D144"/>
    <mergeCell ref="E142:E144"/>
    <mergeCell ref="G142:G144"/>
    <mergeCell ref="H142:H144"/>
    <mergeCell ref="I142:I144"/>
    <mergeCell ref="J142:J144"/>
    <mergeCell ref="K142:K144"/>
    <mergeCell ref="A130:R130"/>
    <mergeCell ref="A131:A133"/>
    <mergeCell ref="E131:E133"/>
    <mergeCell ref="N131:N133"/>
    <mergeCell ref="R131:R133"/>
    <mergeCell ref="B135:B140"/>
    <mergeCell ref="C135:C140"/>
    <mergeCell ref="D135:D140"/>
    <mergeCell ref="E135:E140"/>
    <mergeCell ref="F135:F140"/>
    <mergeCell ref="H135:H140"/>
    <mergeCell ref="I135:I140"/>
    <mergeCell ref="J135:J140"/>
    <mergeCell ref="K135:K140"/>
    <mergeCell ref="L135:L140"/>
    <mergeCell ref="M135:M140"/>
    <mergeCell ref="O135:O140"/>
    <mergeCell ref="Q135:Q140"/>
    <mergeCell ref="L176:L178"/>
    <mergeCell ref="M176:M178"/>
    <mergeCell ref="O176:O178"/>
    <mergeCell ref="P176:P178"/>
    <mergeCell ref="Q176:Q178"/>
    <mergeCell ref="R176:R178"/>
    <mergeCell ref="B179:R179"/>
    <mergeCell ref="B176:B178"/>
    <mergeCell ref="C176:C178"/>
    <mergeCell ref="D176:D178"/>
    <mergeCell ref="E176:E178"/>
    <mergeCell ref="G176:G178"/>
    <mergeCell ref="H176:H178"/>
    <mergeCell ref="I176:I178"/>
    <mergeCell ref="J176:J178"/>
    <mergeCell ref="K176:K178"/>
    <mergeCell ref="A164:R164"/>
    <mergeCell ref="A165:A167"/>
    <mergeCell ref="E165:E167"/>
    <mergeCell ref="N165:N167"/>
    <mergeCell ref="R165:R167"/>
    <mergeCell ref="B169:B174"/>
    <mergeCell ref="C169:C174"/>
    <mergeCell ref="D169:D174"/>
    <mergeCell ref="E169:E174"/>
    <mergeCell ref="F169:F174"/>
    <mergeCell ref="H169:H174"/>
    <mergeCell ref="I169:I174"/>
    <mergeCell ref="J169:J174"/>
    <mergeCell ref="K169:K174"/>
    <mergeCell ref="L169:L174"/>
    <mergeCell ref="M169:M174"/>
    <mergeCell ref="O169:O174"/>
    <mergeCell ref="Q169:Q174"/>
    <mergeCell ref="L210:L212"/>
    <mergeCell ref="M210:M212"/>
    <mergeCell ref="O210:O212"/>
    <mergeCell ref="P210:P212"/>
    <mergeCell ref="Q210:Q212"/>
    <mergeCell ref="R210:R212"/>
    <mergeCell ref="B213:R213"/>
    <mergeCell ref="B210:B212"/>
    <mergeCell ref="C210:C212"/>
    <mergeCell ref="D210:D212"/>
    <mergeCell ref="E210:E212"/>
    <mergeCell ref="G210:G212"/>
    <mergeCell ref="H210:H212"/>
    <mergeCell ref="I210:I212"/>
    <mergeCell ref="J210:J212"/>
    <mergeCell ref="K210:K212"/>
    <mergeCell ref="A198:R198"/>
    <mergeCell ref="A199:A201"/>
    <mergeCell ref="E199:E201"/>
    <mergeCell ref="N199:N201"/>
    <mergeCell ref="R199:R201"/>
    <mergeCell ref="B203:B208"/>
    <mergeCell ref="C203:C208"/>
    <mergeCell ref="D203:D208"/>
    <mergeCell ref="E203:E208"/>
    <mergeCell ref="F203:F208"/>
    <mergeCell ref="H203:H208"/>
    <mergeCell ref="I203:I208"/>
    <mergeCell ref="J203:J208"/>
    <mergeCell ref="K203:K208"/>
    <mergeCell ref="L203:L208"/>
    <mergeCell ref="M203:M208"/>
    <mergeCell ref="O203:O208"/>
    <mergeCell ref="Q203:Q208"/>
    <mergeCell ref="L227:L229"/>
    <mergeCell ref="M227:M229"/>
    <mergeCell ref="O227:O229"/>
    <mergeCell ref="P227:P229"/>
    <mergeCell ref="Q227:Q229"/>
    <mergeCell ref="R227:R229"/>
    <mergeCell ref="B230:R230"/>
    <mergeCell ref="B227:B229"/>
    <mergeCell ref="C227:C229"/>
    <mergeCell ref="D227:D229"/>
    <mergeCell ref="E227:E229"/>
    <mergeCell ref="G227:G229"/>
    <mergeCell ref="H227:H229"/>
    <mergeCell ref="I227:I229"/>
    <mergeCell ref="J227:J229"/>
    <mergeCell ref="K227:K229"/>
    <mergeCell ref="A215:R215"/>
    <mergeCell ref="A216:A218"/>
    <mergeCell ref="E216:E218"/>
    <mergeCell ref="N216:N218"/>
    <mergeCell ref="R216:R218"/>
    <mergeCell ref="B220:B225"/>
    <mergeCell ref="C220:C225"/>
    <mergeCell ref="D220:D225"/>
    <mergeCell ref="E220:E225"/>
    <mergeCell ref="F220:F225"/>
    <mergeCell ref="H220:H225"/>
    <mergeCell ref="I220:I225"/>
    <mergeCell ref="J220:J225"/>
    <mergeCell ref="K220:K225"/>
    <mergeCell ref="L220:L225"/>
    <mergeCell ref="M220:M225"/>
    <mergeCell ref="O220:O225"/>
    <mergeCell ref="Q220:Q225"/>
    <mergeCell ref="L261:L263"/>
    <mergeCell ref="M261:M263"/>
    <mergeCell ref="O261:O263"/>
    <mergeCell ref="P261:P263"/>
    <mergeCell ref="Q261:Q263"/>
    <mergeCell ref="R261:R263"/>
    <mergeCell ref="B264:R264"/>
    <mergeCell ref="B261:B263"/>
    <mergeCell ref="C261:C263"/>
    <mergeCell ref="D261:D263"/>
    <mergeCell ref="E261:E263"/>
    <mergeCell ref="G261:G263"/>
    <mergeCell ref="H261:H263"/>
    <mergeCell ref="I261:I263"/>
    <mergeCell ref="J261:J263"/>
    <mergeCell ref="K261:K263"/>
    <mergeCell ref="A249:R249"/>
    <mergeCell ref="A250:A252"/>
    <mergeCell ref="E250:E252"/>
    <mergeCell ref="N250:N252"/>
    <mergeCell ref="R250:R252"/>
    <mergeCell ref="B254:B259"/>
    <mergeCell ref="C254:C259"/>
    <mergeCell ref="D254:D259"/>
    <mergeCell ref="E254:E259"/>
    <mergeCell ref="F254:F259"/>
    <mergeCell ref="H254:H259"/>
    <mergeCell ref="I254:I259"/>
    <mergeCell ref="J254:J259"/>
    <mergeCell ref="K254:K259"/>
    <mergeCell ref="L254:L259"/>
    <mergeCell ref="M254:M259"/>
    <mergeCell ref="O254:O259"/>
    <mergeCell ref="Q254:Q259"/>
    <mergeCell ref="R312:R314"/>
    <mergeCell ref="B315:R315"/>
    <mergeCell ref="Q305:Q310"/>
    <mergeCell ref="B312:B314"/>
    <mergeCell ref="C312:C314"/>
    <mergeCell ref="D312:D314"/>
    <mergeCell ref="E312:E314"/>
    <mergeCell ref="G312:G314"/>
    <mergeCell ref="H312:H314"/>
    <mergeCell ref="I312:I314"/>
    <mergeCell ref="J312:J314"/>
    <mergeCell ref="K312:K314"/>
    <mergeCell ref="L312:L314"/>
    <mergeCell ref="M312:M314"/>
    <mergeCell ref="O312:O314"/>
    <mergeCell ref="P312:P314"/>
    <mergeCell ref="Q312:Q314"/>
    <mergeCell ref="L329:L331"/>
    <mergeCell ref="M329:M331"/>
    <mergeCell ref="O329:O331"/>
    <mergeCell ref="P329:P331"/>
    <mergeCell ref="Q329:Q331"/>
    <mergeCell ref="R329:R331"/>
    <mergeCell ref="B332:R332"/>
    <mergeCell ref="A300:R300"/>
    <mergeCell ref="A301:A303"/>
    <mergeCell ref="E301:E303"/>
    <mergeCell ref="N301:N303"/>
    <mergeCell ref="R301:R303"/>
    <mergeCell ref="B305:B310"/>
    <mergeCell ref="C305:C310"/>
    <mergeCell ref="D305:D310"/>
    <mergeCell ref="E305:E310"/>
    <mergeCell ref="F305:F310"/>
    <mergeCell ref="H305:H310"/>
    <mergeCell ref="I305:I310"/>
    <mergeCell ref="J305:J310"/>
    <mergeCell ref="K305:K310"/>
    <mergeCell ref="L305:L310"/>
    <mergeCell ref="M305:M310"/>
    <mergeCell ref="O305:O310"/>
    <mergeCell ref="B329:B331"/>
    <mergeCell ref="C329:C331"/>
    <mergeCell ref="D329:D331"/>
    <mergeCell ref="E329:E331"/>
    <mergeCell ref="G329:G331"/>
    <mergeCell ref="H329:H331"/>
    <mergeCell ref="I329:I331"/>
    <mergeCell ref="J329:J331"/>
    <mergeCell ref="K329:K331"/>
    <mergeCell ref="A317:R317"/>
    <mergeCell ref="A318:A320"/>
    <mergeCell ref="E318:E320"/>
    <mergeCell ref="N318:N320"/>
    <mergeCell ref="R318:R320"/>
    <mergeCell ref="B322:B327"/>
    <mergeCell ref="C322:C327"/>
    <mergeCell ref="D322:D327"/>
    <mergeCell ref="E322:E327"/>
    <mergeCell ref="F322:F327"/>
    <mergeCell ref="H322:H327"/>
    <mergeCell ref="I322:I327"/>
    <mergeCell ref="J322:J327"/>
    <mergeCell ref="K322:K327"/>
    <mergeCell ref="L322:L327"/>
    <mergeCell ref="M322:M327"/>
    <mergeCell ref="O322:O327"/>
    <mergeCell ref="Q322:Q327"/>
    <mergeCell ref="L414:L416"/>
    <mergeCell ref="M414:M416"/>
    <mergeCell ref="O414:O416"/>
    <mergeCell ref="P414:P416"/>
    <mergeCell ref="Q414:Q416"/>
    <mergeCell ref="R414:R416"/>
    <mergeCell ref="B417:R417"/>
    <mergeCell ref="B414:B416"/>
    <mergeCell ref="C414:C416"/>
    <mergeCell ref="D414:D416"/>
    <mergeCell ref="E414:E416"/>
    <mergeCell ref="G414:G416"/>
    <mergeCell ref="H414:H416"/>
    <mergeCell ref="I414:I416"/>
    <mergeCell ref="J414:J416"/>
    <mergeCell ref="K414:K416"/>
    <mergeCell ref="A402:R402"/>
    <mergeCell ref="A403:A405"/>
    <mergeCell ref="E403:E405"/>
    <mergeCell ref="N403:N405"/>
    <mergeCell ref="R403:R405"/>
    <mergeCell ref="B407:B412"/>
    <mergeCell ref="C407:C412"/>
    <mergeCell ref="D407:D412"/>
    <mergeCell ref="E407:E412"/>
    <mergeCell ref="F407:F412"/>
    <mergeCell ref="H407:H412"/>
    <mergeCell ref="I407:I412"/>
    <mergeCell ref="J407:J412"/>
    <mergeCell ref="K407:K412"/>
    <mergeCell ref="L407:L412"/>
    <mergeCell ref="M407:M412"/>
    <mergeCell ref="O407:O412"/>
    <mergeCell ref="Q407:Q412"/>
    <mergeCell ref="Q465:Q467"/>
    <mergeCell ref="R465:R467"/>
    <mergeCell ref="B468:R468"/>
    <mergeCell ref="M458:M463"/>
    <mergeCell ref="O458:O463"/>
    <mergeCell ref="Q458:Q463"/>
    <mergeCell ref="B465:B467"/>
    <mergeCell ref="C465:C467"/>
    <mergeCell ref="D465:D467"/>
    <mergeCell ref="E465:E467"/>
    <mergeCell ref="G465:G467"/>
    <mergeCell ref="H465:H467"/>
    <mergeCell ref="I465:I467"/>
    <mergeCell ref="J465:J467"/>
    <mergeCell ref="K465:K467"/>
    <mergeCell ref="L465:L467"/>
    <mergeCell ref="M465:M467"/>
    <mergeCell ref="O465:O467"/>
    <mergeCell ref="P465:P467"/>
    <mergeCell ref="H458:H463"/>
    <mergeCell ref="I458:I463"/>
    <mergeCell ref="J458:J463"/>
    <mergeCell ref="K458:K463"/>
    <mergeCell ref="L458:L463"/>
    <mergeCell ref="B458:B463"/>
    <mergeCell ref="C458:C463"/>
    <mergeCell ref="D458:D463"/>
    <mergeCell ref="E458:E463"/>
    <mergeCell ref="F458:F463"/>
    <mergeCell ref="A453:R453"/>
    <mergeCell ref="A454:A456"/>
    <mergeCell ref="E454:E456"/>
    <mergeCell ref="N454:N456"/>
    <mergeCell ref="R454:R456"/>
    <mergeCell ref="Q482:Q484"/>
    <mergeCell ref="R482:R484"/>
    <mergeCell ref="B485:R485"/>
    <mergeCell ref="M475:M480"/>
    <mergeCell ref="O475:O480"/>
    <mergeCell ref="Q475:Q480"/>
    <mergeCell ref="B482:B484"/>
    <mergeCell ref="C482:C484"/>
    <mergeCell ref="D482:D484"/>
    <mergeCell ref="E482:E484"/>
    <mergeCell ref="G482:G484"/>
    <mergeCell ref="H482:H484"/>
    <mergeCell ref="I482:I484"/>
    <mergeCell ref="J482:J484"/>
    <mergeCell ref="K482:K484"/>
    <mergeCell ref="L482:L484"/>
    <mergeCell ref="M482:M484"/>
    <mergeCell ref="O482:O484"/>
    <mergeCell ref="P482:P484"/>
    <mergeCell ref="H475:H480"/>
    <mergeCell ref="I475:I480"/>
    <mergeCell ref="J475:J480"/>
    <mergeCell ref="K475:K480"/>
    <mergeCell ref="L475:L480"/>
    <mergeCell ref="A6:A8"/>
    <mergeCell ref="E6:E8"/>
    <mergeCell ref="N6:N8"/>
    <mergeCell ref="B475:B480"/>
    <mergeCell ref="C475:C480"/>
    <mergeCell ref="D475:D480"/>
    <mergeCell ref="E475:E480"/>
    <mergeCell ref="F475:F480"/>
    <mergeCell ref="A1:R1"/>
    <mergeCell ref="A5:R5"/>
    <mergeCell ref="A470:R470"/>
    <mergeCell ref="A471:A473"/>
    <mergeCell ref="E471:E473"/>
    <mergeCell ref="N471:N473"/>
    <mergeCell ref="R471:R473"/>
    <mergeCell ref="H10:H15"/>
    <mergeCell ref="B20:R20"/>
    <mergeCell ref="L17:L19"/>
    <mergeCell ref="M17:M19"/>
    <mergeCell ref="O17:O19"/>
    <mergeCell ref="P17:P19"/>
    <mergeCell ref="Q17:Q19"/>
    <mergeCell ref="R17:R19"/>
    <mergeCell ref="B3:C3"/>
    <mergeCell ref="O441:O446"/>
    <mergeCell ref="Q441:Q446"/>
    <mergeCell ref="R6:R8"/>
    <mergeCell ref="B10:B15"/>
    <mergeCell ref="C10:C15"/>
    <mergeCell ref="D10:D15"/>
    <mergeCell ref="E10:E15"/>
    <mergeCell ref="F10:F15"/>
    <mergeCell ref="Q10:Q15"/>
    <mergeCell ref="L10:L15"/>
    <mergeCell ref="M10:M15"/>
    <mergeCell ref="O10:O15"/>
    <mergeCell ref="I10:I15"/>
    <mergeCell ref="J10:J15"/>
    <mergeCell ref="K10:K15"/>
    <mergeCell ref="K17:K19"/>
    <mergeCell ref="B17:B19"/>
    <mergeCell ref="C17:C19"/>
    <mergeCell ref="D17:D19"/>
    <mergeCell ref="E17:E19"/>
    <mergeCell ref="G17:G19"/>
    <mergeCell ref="H17:H19"/>
    <mergeCell ref="I17:I19"/>
    <mergeCell ref="J17:J19"/>
    <mergeCell ref="D441:D446"/>
    <mergeCell ref="E441:E446"/>
    <mergeCell ref="F441:F446"/>
    <mergeCell ref="H441:H446"/>
    <mergeCell ref="I441:I446"/>
    <mergeCell ref="J441:J446"/>
    <mergeCell ref="K441:K446"/>
    <mergeCell ref="L441:L446"/>
    <mergeCell ref="M441:M446"/>
    <mergeCell ref="Q424:Q429"/>
    <mergeCell ref="L448:L450"/>
    <mergeCell ref="M448:M450"/>
    <mergeCell ref="O448:O450"/>
    <mergeCell ref="P448:P450"/>
    <mergeCell ref="Q448:Q450"/>
    <mergeCell ref="R448:R450"/>
    <mergeCell ref="B451:R451"/>
    <mergeCell ref="B448:B450"/>
    <mergeCell ref="C448:C450"/>
    <mergeCell ref="D448:D450"/>
    <mergeCell ref="E448:E450"/>
    <mergeCell ref="G448:G450"/>
    <mergeCell ref="H448:H450"/>
    <mergeCell ref="I448:I450"/>
    <mergeCell ref="J448:J450"/>
    <mergeCell ref="K448:K450"/>
    <mergeCell ref="A436:R436"/>
    <mergeCell ref="A437:A439"/>
    <mergeCell ref="E437:E439"/>
    <mergeCell ref="N437:N439"/>
    <mergeCell ref="R437:R439"/>
    <mergeCell ref="B441:B446"/>
    <mergeCell ref="C441:C446"/>
    <mergeCell ref="B431:B433"/>
    <mergeCell ref="C431:C433"/>
    <mergeCell ref="D431:D433"/>
    <mergeCell ref="E431:E433"/>
    <mergeCell ref="G431:G433"/>
    <mergeCell ref="H431:H433"/>
    <mergeCell ref="I431:I433"/>
    <mergeCell ref="J431:J433"/>
    <mergeCell ref="K431:K433"/>
    <mergeCell ref="L431:L433"/>
    <mergeCell ref="M431:M433"/>
    <mergeCell ref="O431:O433"/>
    <mergeCell ref="P431:P433"/>
    <mergeCell ref="Q431:Q433"/>
    <mergeCell ref="R431:R433"/>
    <mergeCell ref="B434:R434"/>
    <mergeCell ref="A419:R419"/>
    <mergeCell ref="A420:A422"/>
    <mergeCell ref="E420:E422"/>
    <mergeCell ref="N420:N422"/>
    <mergeCell ref="R420:R422"/>
    <mergeCell ref="B424:B429"/>
    <mergeCell ref="C424:C429"/>
    <mergeCell ref="D424:D429"/>
    <mergeCell ref="E424:E429"/>
    <mergeCell ref="F424:F429"/>
    <mergeCell ref="H424:H429"/>
    <mergeCell ref="I424:I429"/>
    <mergeCell ref="J424:J429"/>
    <mergeCell ref="K424:K429"/>
    <mergeCell ref="L424:L429"/>
    <mergeCell ref="M424:M429"/>
    <mergeCell ref="O424:O429"/>
    <mergeCell ref="A385:R385"/>
    <mergeCell ref="A386:A388"/>
    <mergeCell ref="E386:E388"/>
    <mergeCell ref="N386:N388"/>
    <mergeCell ref="R386:R388"/>
    <mergeCell ref="B390:B395"/>
    <mergeCell ref="C390:C395"/>
    <mergeCell ref="D390:D395"/>
    <mergeCell ref="E390:E395"/>
    <mergeCell ref="F390:F395"/>
    <mergeCell ref="H390:H395"/>
    <mergeCell ref="I390:I395"/>
    <mergeCell ref="J390:J395"/>
    <mergeCell ref="K390:K395"/>
    <mergeCell ref="L390:L395"/>
    <mergeCell ref="M390:M395"/>
    <mergeCell ref="O390:O395"/>
    <mergeCell ref="Q390:Q395"/>
    <mergeCell ref="L397:L399"/>
    <mergeCell ref="M397:M399"/>
    <mergeCell ref="O397:O399"/>
    <mergeCell ref="P397:P399"/>
    <mergeCell ref="Q397:Q399"/>
    <mergeCell ref="R397:R399"/>
    <mergeCell ref="B400:R400"/>
    <mergeCell ref="B397:B399"/>
    <mergeCell ref="C397:C399"/>
    <mergeCell ref="D397:D399"/>
    <mergeCell ref="E397:E399"/>
    <mergeCell ref="G397:G399"/>
    <mergeCell ref="H397:H399"/>
    <mergeCell ref="I397:I399"/>
    <mergeCell ref="J397:J399"/>
    <mergeCell ref="K397:K399"/>
    <mergeCell ref="A368:R368"/>
    <mergeCell ref="A369:A371"/>
    <mergeCell ref="E369:E371"/>
    <mergeCell ref="N369:N371"/>
    <mergeCell ref="R369:R371"/>
    <mergeCell ref="B373:B378"/>
    <mergeCell ref="C373:C378"/>
    <mergeCell ref="D373:D378"/>
    <mergeCell ref="E373:E378"/>
    <mergeCell ref="F373:F378"/>
    <mergeCell ref="H373:H378"/>
    <mergeCell ref="I373:I378"/>
    <mergeCell ref="J373:J378"/>
    <mergeCell ref="K373:K378"/>
    <mergeCell ref="L373:L378"/>
    <mergeCell ref="M373:M378"/>
    <mergeCell ref="O373:O378"/>
    <mergeCell ref="Q373:Q378"/>
    <mergeCell ref="L380:L382"/>
    <mergeCell ref="M380:M382"/>
    <mergeCell ref="O380:O382"/>
    <mergeCell ref="P380:P382"/>
    <mergeCell ref="Q380:Q382"/>
    <mergeCell ref="R380:R382"/>
    <mergeCell ref="B383:R383"/>
    <mergeCell ref="B380:B382"/>
    <mergeCell ref="C380:C382"/>
    <mergeCell ref="D380:D382"/>
    <mergeCell ref="E380:E382"/>
    <mergeCell ref="G380:G382"/>
    <mergeCell ref="H380:H382"/>
    <mergeCell ref="I380:I382"/>
    <mergeCell ref="J380:J382"/>
    <mergeCell ref="K380:K382"/>
    <mergeCell ref="A351:R351"/>
    <mergeCell ref="A352:A354"/>
    <mergeCell ref="E352:E354"/>
    <mergeCell ref="N352:N354"/>
    <mergeCell ref="R352:R354"/>
    <mergeCell ref="B356:B361"/>
    <mergeCell ref="C356:C361"/>
    <mergeCell ref="D356:D361"/>
    <mergeCell ref="E356:E361"/>
    <mergeCell ref="F356:F361"/>
    <mergeCell ref="H356:H361"/>
    <mergeCell ref="I356:I361"/>
    <mergeCell ref="J356:J361"/>
    <mergeCell ref="K356:K361"/>
    <mergeCell ref="L356:L361"/>
    <mergeCell ref="M356:M361"/>
    <mergeCell ref="O356:O361"/>
    <mergeCell ref="Q356:Q361"/>
    <mergeCell ref="L363:L365"/>
    <mergeCell ref="M363:M365"/>
    <mergeCell ref="O363:O365"/>
    <mergeCell ref="P363:P365"/>
    <mergeCell ref="Q363:Q365"/>
    <mergeCell ref="R363:R365"/>
    <mergeCell ref="B366:R366"/>
    <mergeCell ref="B363:B365"/>
    <mergeCell ref="C363:C365"/>
    <mergeCell ref="D363:D365"/>
    <mergeCell ref="E363:E365"/>
    <mergeCell ref="G363:G365"/>
    <mergeCell ref="H363:H365"/>
    <mergeCell ref="I363:I365"/>
    <mergeCell ref="J363:J365"/>
    <mergeCell ref="K363:K365"/>
    <mergeCell ref="A334:R334"/>
    <mergeCell ref="A335:A337"/>
    <mergeCell ref="E335:E337"/>
    <mergeCell ref="N335:N337"/>
    <mergeCell ref="R335:R337"/>
    <mergeCell ref="B339:B344"/>
    <mergeCell ref="C339:C344"/>
    <mergeCell ref="D339:D344"/>
    <mergeCell ref="E339:E344"/>
    <mergeCell ref="F339:F344"/>
    <mergeCell ref="H339:H344"/>
    <mergeCell ref="I339:I344"/>
    <mergeCell ref="J339:J344"/>
    <mergeCell ref="K339:K344"/>
    <mergeCell ref="L339:L344"/>
    <mergeCell ref="M339:M344"/>
    <mergeCell ref="O339:O344"/>
    <mergeCell ref="Q339:Q344"/>
    <mergeCell ref="L346:L348"/>
    <mergeCell ref="M346:M348"/>
    <mergeCell ref="O346:O348"/>
    <mergeCell ref="P346:P348"/>
    <mergeCell ref="Q346:Q348"/>
    <mergeCell ref="R346:R348"/>
    <mergeCell ref="B349:R349"/>
    <mergeCell ref="B346:B348"/>
    <mergeCell ref="C346:C348"/>
    <mergeCell ref="D346:D348"/>
    <mergeCell ref="E346:E348"/>
    <mergeCell ref="G346:G348"/>
    <mergeCell ref="H346:H348"/>
    <mergeCell ref="I346:I348"/>
    <mergeCell ref="J346:J348"/>
    <mergeCell ref="K346:K348"/>
    <mergeCell ref="A283:R283"/>
    <mergeCell ref="A284:A286"/>
    <mergeCell ref="E284:E286"/>
    <mergeCell ref="N284:N286"/>
    <mergeCell ref="R284:R286"/>
    <mergeCell ref="B288:B293"/>
    <mergeCell ref="C288:C293"/>
    <mergeCell ref="D288:D293"/>
    <mergeCell ref="E288:E293"/>
    <mergeCell ref="F288:F293"/>
    <mergeCell ref="H288:H293"/>
    <mergeCell ref="I288:I293"/>
    <mergeCell ref="J288:J293"/>
    <mergeCell ref="K288:K293"/>
    <mergeCell ref="L288:L293"/>
    <mergeCell ref="M288:M293"/>
    <mergeCell ref="O288:O293"/>
    <mergeCell ref="Q288:Q293"/>
    <mergeCell ref="L295:L297"/>
    <mergeCell ref="M295:M297"/>
    <mergeCell ref="O295:O297"/>
    <mergeCell ref="P295:P297"/>
    <mergeCell ref="Q295:Q297"/>
    <mergeCell ref="R295:R297"/>
    <mergeCell ref="B298:R298"/>
    <mergeCell ref="B295:B297"/>
    <mergeCell ref="C295:C297"/>
    <mergeCell ref="D295:D297"/>
    <mergeCell ref="E295:E297"/>
    <mergeCell ref="G295:G297"/>
    <mergeCell ref="H295:H297"/>
    <mergeCell ref="I295:I297"/>
    <mergeCell ref="J295:J297"/>
    <mergeCell ref="K295:K297"/>
    <mergeCell ref="A266:R266"/>
    <mergeCell ref="A267:A269"/>
    <mergeCell ref="E267:E269"/>
    <mergeCell ref="N267:N269"/>
    <mergeCell ref="R267:R269"/>
    <mergeCell ref="B271:B276"/>
    <mergeCell ref="C271:C276"/>
    <mergeCell ref="D271:D276"/>
    <mergeCell ref="E271:E276"/>
    <mergeCell ref="F271:F276"/>
    <mergeCell ref="H271:H276"/>
    <mergeCell ref="I271:I276"/>
    <mergeCell ref="J271:J276"/>
    <mergeCell ref="K271:K276"/>
    <mergeCell ref="L271:L276"/>
    <mergeCell ref="M271:M276"/>
    <mergeCell ref="O271:O276"/>
    <mergeCell ref="Q271:Q276"/>
    <mergeCell ref="L278:L280"/>
    <mergeCell ref="M278:M280"/>
    <mergeCell ref="O278:O280"/>
    <mergeCell ref="P278:P280"/>
    <mergeCell ref="Q278:Q280"/>
    <mergeCell ref="R278:R280"/>
    <mergeCell ref="B281:R281"/>
    <mergeCell ref="B278:B280"/>
    <mergeCell ref="C278:C280"/>
    <mergeCell ref="D278:D280"/>
    <mergeCell ref="E278:E280"/>
    <mergeCell ref="G278:G280"/>
    <mergeCell ref="H278:H280"/>
    <mergeCell ref="I278:I280"/>
    <mergeCell ref="J278:J280"/>
    <mergeCell ref="K278:K280"/>
    <mergeCell ref="A232:R232"/>
    <mergeCell ref="A233:A235"/>
    <mergeCell ref="E233:E235"/>
    <mergeCell ref="N233:N235"/>
    <mergeCell ref="R233:R235"/>
    <mergeCell ref="B237:B242"/>
    <mergeCell ref="C237:C242"/>
    <mergeCell ref="D237:D242"/>
    <mergeCell ref="E237:E242"/>
    <mergeCell ref="F237:F242"/>
    <mergeCell ref="H237:H242"/>
    <mergeCell ref="I237:I242"/>
    <mergeCell ref="J237:J242"/>
    <mergeCell ref="K237:K242"/>
    <mergeCell ref="L237:L242"/>
    <mergeCell ref="M237:M242"/>
    <mergeCell ref="O237:O242"/>
    <mergeCell ref="Q237:Q242"/>
    <mergeCell ref="L244:L246"/>
    <mergeCell ref="M244:M246"/>
    <mergeCell ref="O244:O246"/>
    <mergeCell ref="P244:P246"/>
    <mergeCell ref="Q244:Q246"/>
    <mergeCell ref="R244:R246"/>
    <mergeCell ref="B247:R247"/>
    <mergeCell ref="B244:B246"/>
    <mergeCell ref="C244:C246"/>
    <mergeCell ref="D244:D246"/>
    <mergeCell ref="E244:E246"/>
    <mergeCell ref="G244:G246"/>
    <mergeCell ref="H244:H246"/>
    <mergeCell ref="I244:I246"/>
    <mergeCell ref="J244:J246"/>
    <mergeCell ref="K244:K246"/>
    <mergeCell ref="A181:R181"/>
    <mergeCell ref="A182:A184"/>
    <mergeCell ref="E182:E184"/>
    <mergeCell ref="N182:N184"/>
    <mergeCell ref="R182:R184"/>
    <mergeCell ref="B186:B191"/>
    <mergeCell ref="C186:C191"/>
    <mergeCell ref="D186:D191"/>
    <mergeCell ref="E186:E191"/>
    <mergeCell ref="F186:F191"/>
    <mergeCell ref="H186:H191"/>
    <mergeCell ref="I186:I191"/>
    <mergeCell ref="J186:J191"/>
    <mergeCell ref="K186:K191"/>
    <mergeCell ref="L186:L191"/>
    <mergeCell ref="M186:M191"/>
    <mergeCell ref="O186:O191"/>
    <mergeCell ref="Q186:Q191"/>
    <mergeCell ref="L193:L195"/>
    <mergeCell ref="M193:M195"/>
    <mergeCell ref="O193:O195"/>
    <mergeCell ref="P193:P195"/>
    <mergeCell ref="Q193:Q195"/>
    <mergeCell ref="R193:R195"/>
    <mergeCell ref="B196:R196"/>
    <mergeCell ref="B193:B195"/>
    <mergeCell ref="C193:C195"/>
    <mergeCell ref="D193:D195"/>
    <mergeCell ref="E193:E195"/>
    <mergeCell ref="G193:G195"/>
    <mergeCell ref="H193:H195"/>
    <mergeCell ref="I193:I195"/>
    <mergeCell ref="J193:J195"/>
    <mergeCell ref="K193:K195"/>
    <mergeCell ref="A147:R147"/>
    <mergeCell ref="A148:A150"/>
    <mergeCell ref="E148:E150"/>
    <mergeCell ref="N148:N150"/>
    <mergeCell ref="R148:R150"/>
    <mergeCell ref="B152:B157"/>
    <mergeCell ref="C152:C157"/>
    <mergeCell ref="D152:D157"/>
    <mergeCell ref="E152:E157"/>
    <mergeCell ref="F152:F157"/>
    <mergeCell ref="H152:H157"/>
    <mergeCell ref="I152:I157"/>
    <mergeCell ref="J152:J157"/>
    <mergeCell ref="K152:K157"/>
    <mergeCell ref="L152:L157"/>
    <mergeCell ref="M152:M157"/>
    <mergeCell ref="O152:O157"/>
    <mergeCell ref="Q152:Q157"/>
    <mergeCell ref="L159:L161"/>
    <mergeCell ref="M159:M161"/>
    <mergeCell ref="O159:O161"/>
    <mergeCell ref="P159:P161"/>
    <mergeCell ref="Q159:Q161"/>
    <mergeCell ref="R159:R161"/>
    <mergeCell ref="B162:R162"/>
    <mergeCell ref="B159:B161"/>
    <mergeCell ref="C159:C161"/>
    <mergeCell ref="D159:D161"/>
    <mergeCell ref="E159:E161"/>
    <mergeCell ref="G159:G161"/>
    <mergeCell ref="H159:H161"/>
    <mergeCell ref="I159:I161"/>
    <mergeCell ref="J159:J161"/>
    <mergeCell ref="K159:K161"/>
    <mergeCell ref="A113:R113"/>
    <mergeCell ref="A114:A116"/>
    <mergeCell ref="E114:E116"/>
    <mergeCell ref="N114:N116"/>
    <mergeCell ref="R114:R116"/>
    <mergeCell ref="B118:B123"/>
    <mergeCell ref="C118:C123"/>
    <mergeCell ref="D118:D123"/>
    <mergeCell ref="E118:E123"/>
    <mergeCell ref="F118:F123"/>
    <mergeCell ref="H118:H123"/>
    <mergeCell ref="I118:I123"/>
    <mergeCell ref="J118:J123"/>
    <mergeCell ref="K118:K123"/>
    <mergeCell ref="L118:L123"/>
    <mergeCell ref="M118:M123"/>
    <mergeCell ref="O118:O123"/>
    <mergeCell ref="Q118:Q123"/>
    <mergeCell ref="L125:L127"/>
    <mergeCell ref="M125:M127"/>
    <mergeCell ref="O125:O127"/>
    <mergeCell ref="P125:P127"/>
    <mergeCell ref="Q125:Q127"/>
    <mergeCell ref="R125:R127"/>
    <mergeCell ref="B128:R128"/>
    <mergeCell ref="B125:B127"/>
    <mergeCell ref="C125:C127"/>
    <mergeCell ref="D125:D127"/>
    <mergeCell ref="E125:E127"/>
    <mergeCell ref="G125:G127"/>
    <mergeCell ref="H125:H127"/>
    <mergeCell ref="I125:I127"/>
    <mergeCell ref="J125:J127"/>
    <mergeCell ref="K125:K127"/>
    <mergeCell ref="A79:R79"/>
    <mergeCell ref="A80:A82"/>
    <mergeCell ref="E80:E82"/>
    <mergeCell ref="N80:N82"/>
    <mergeCell ref="R80:R82"/>
    <mergeCell ref="B84:B89"/>
    <mergeCell ref="C84:C89"/>
    <mergeCell ref="D84:D89"/>
    <mergeCell ref="E84:E89"/>
    <mergeCell ref="F84:F89"/>
    <mergeCell ref="H84:H89"/>
    <mergeCell ref="I84:I89"/>
    <mergeCell ref="J84:J89"/>
    <mergeCell ref="K84:K89"/>
    <mergeCell ref="L84:L89"/>
    <mergeCell ref="M84:M89"/>
    <mergeCell ref="O84:O89"/>
    <mergeCell ref="Q84:Q89"/>
    <mergeCell ref="L91:L93"/>
    <mergeCell ref="M91:M93"/>
    <mergeCell ref="O91:O93"/>
    <mergeCell ref="P91:P93"/>
    <mergeCell ref="Q91:Q93"/>
    <mergeCell ref="R91:R93"/>
    <mergeCell ref="B94:R94"/>
    <mergeCell ref="B91:B93"/>
    <mergeCell ref="C91:C93"/>
    <mergeCell ref="D91:D93"/>
    <mergeCell ref="E91:E93"/>
    <mergeCell ref="G91:G93"/>
    <mergeCell ref="H91:H93"/>
    <mergeCell ref="I91:I93"/>
    <mergeCell ref="J91:J93"/>
    <mergeCell ref="K91:K93"/>
    <mergeCell ref="A45:R45"/>
    <mergeCell ref="A46:A48"/>
    <mergeCell ref="E46:E48"/>
    <mergeCell ref="N46:N48"/>
    <mergeCell ref="R46:R48"/>
    <mergeCell ref="B50:B55"/>
    <mergeCell ref="C50:C55"/>
    <mergeCell ref="D50:D55"/>
    <mergeCell ref="E50:E55"/>
    <mergeCell ref="F50:F55"/>
    <mergeCell ref="H50:H55"/>
    <mergeCell ref="I50:I55"/>
    <mergeCell ref="J50:J55"/>
    <mergeCell ref="K50:K55"/>
    <mergeCell ref="L50:L55"/>
    <mergeCell ref="M50:M55"/>
    <mergeCell ref="O50:O55"/>
    <mergeCell ref="Q50:Q55"/>
    <mergeCell ref="L57:L59"/>
    <mergeCell ref="M57:M59"/>
    <mergeCell ref="O57:O59"/>
    <mergeCell ref="P57:P59"/>
    <mergeCell ref="Q57:Q59"/>
    <mergeCell ref="R57:R59"/>
    <mergeCell ref="B60:R60"/>
    <mergeCell ref="B57:B59"/>
    <mergeCell ref="C57:C59"/>
    <mergeCell ref="D57:D59"/>
    <mergeCell ref="E57:E59"/>
    <mergeCell ref="G57:G59"/>
    <mergeCell ref="H57:H59"/>
    <mergeCell ref="I57:I59"/>
    <mergeCell ref="J57:J59"/>
    <mergeCell ref="K57:K59"/>
  </mergeCells>
  <pageMargins left="0.7" right="0.7" top="0.78740157499999996" bottom="0.78740157499999996" header="0.3" footer="0.3"/>
  <pageSetup paperSize="9" scale="3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4AC097C-92B6-4F69-99FB-9D5C1272ADFC}">
          <x14:formula1>
            <xm:f>'PCS Comuni'!$B$2:$B$76</xm:f>
          </x14:formula1>
          <xm:sqref>B3:C3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PCS Comuni</vt:lpstr>
      <vt:lpstr>Prezzi vulnerabile ITA</vt:lpstr>
      <vt:lpstr>Prezzi vulnerabile 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Winkler</dc:creator>
  <cp:lastModifiedBy>Max Winkler</cp:lastModifiedBy>
  <cp:lastPrinted>2024-01-11T15:42:18Z</cp:lastPrinted>
  <dcterms:created xsi:type="dcterms:W3CDTF">2023-12-18T10:46:24Z</dcterms:created>
  <dcterms:modified xsi:type="dcterms:W3CDTF">2026-04-02T11:33:46Z</dcterms:modified>
</cp:coreProperties>
</file>